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E034256-5578-4C02-9323-371AE69018B7}" xr6:coauthVersionLast="47" xr6:coauthVersionMax="47" xr10:uidLastSave="{00000000-0000-0000-0000-000000000000}"/>
  <bookViews>
    <workbookView xWindow="-120" yWindow="-120" windowWidth="20730" windowHeight="11040" tabRatio="565" firstSheet="12" activeTab="13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Terpel" sheetId="20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1" i="5" l="1"/>
  <c r="D132" i="10" l="1"/>
  <c r="AR371" i="5"/>
  <c r="Y368" i="5" s="1"/>
  <c r="J87" i="20" s="1"/>
  <c r="AQ394" i="6"/>
  <c r="Y387" i="6" s="1"/>
  <c r="J88" i="20" s="1"/>
  <c r="AR401" i="3"/>
  <c r="Y395" i="3" s="1"/>
  <c r="J83" i="20" s="1"/>
  <c r="Y374" i="13"/>
  <c r="J85" i="20" s="1"/>
  <c r="AR374" i="13"/>
  <c r="AS380" i="2"/>
  <c r="Y377" i="2" s="1"/>
  <c r="J82" i="20" s="1"/>
  <c r="Y392" i="22"/>
  <c r="J84" i="20" s="1"/>
  <c r="AS399" i="1"/>
  <c r="Y392" i="1" s="1"/>
  <c r="J81" i="20" s="1"/>
  <c r="Y375" i="4"/>
  <c r="J86" i="20" s="1"/>
  <c r="J89" i="20" l="1"/>
  <c r="N152" i="12"/>
  <c r="N155" i="12" s="1"/>
  <c r="N154" i="12" l="1"/>
  <c r="N157" i="12" s="1"/>
  <c r="R152" i="12"/>
  <c r="R157" i="12" s="1"/>
  <c r="H1093" i="22"/>
  <c r="AN1095" i="22"/>
  <c r="Y1087" i="22" s="1"/>
  <c r="R1095" i="22"/>
  <c r="C1087" i="22" s="1"/>
  <c r="AD1093" i="22"/>
  <c r="Y1078" i="22" s="1"/>
  <c r="C1078" i="22"/>
  <c r="H1048" i="22"/>
  <c r="C1033" i="22" s="1"/>
  <c r="AN1050" i="22"/>
  <c r="Y1041" i="22" s="1"/>
  <c r="R1050" i="22"/>
  <c r="C1041" i="22" s="1"/>
  <c r="AD1048" i="22"/>
  <c r="Y1033" i="22" s="1"/>
  <c r="B1040" i="22"/>
  <c r="H1000" i="22"/>
  <c r="C985" i="22" s="1"/>
  <c r="AN1002" i="22"/>
  <c r="Y994" i="22" s="1"/>
  <c r="R1002" i="22"/>
  <c r="C994" i="22" s="1"/>
  <c r="AD1000" i="22"/>
  <c r="Y985" i="22" s="1"/>
  <c r="H955" i="22"/>
  <c r="AN957" i="22"/>
  <c r="Y948" i="22" s="1"/>
  <c r="R957" i="22"/>
  <c r="C948" i="22" s="1"/>
  <c r="AD955" i="22"/>
  <c r="Y940" i="22" s="1"/>
  <c r="B947" i="22"/>
  <c r="C940" i="22"/>
  <c r="H906" i="22"/>
  <c r="C891" i="22" s="1"/>
  <c r="AN908" i="22"/>
  <c r="Y900" i="22" s="1"/>
  <c r="R908" i="22"/>
  <c r="C900" i="22" s="1"/>
  <c r="AD906" i="22"/>
  <c r="Y891" i="22" s="1"/>
  <c r="H861" i="22"/>
  <c r="C846" i="22" s="1"/>
  <c r="AN863" i="22"/>
  <c r="Y854" i="22" s="1"/>
  <c r="R863" i="22"/>
  <c r="C854" i="22" s="1"/>
  <c r="AD861" i="22"/>
  <c r="Y846" i="22" s="1"/>
  <c r="B853" i="22"/>
  <c r="H813" i="22"/>
  <c r="AN815" i="22"/>
  <c r="Y807" i="22" s="1"/>
  <c r="R815" i="22"/>
  <c r="C807" i="22" s="1"/>
  <c r="AD813" i="22"/>
  <c r="Y798" i="22" s="1"/>
  <c r="C798" i="22"/>
  <c r="H768" i="22"/>
  <c r="C753" i="22" s="1"/>
  <c r="AN770" i="22"/>
  <c r="Y761" i="22" s="1"/>
  <c r="R770" i="22"/>
  <c r="C761" i="22" s="1"/>
  <c r="AD768" i="22"/>
  <c r="Y753" i="22" s="1"/>
  <c r="B760" i="22"/>
  <c r="H720" i="22"/>
  <c r="C705" i="22" s="1"/>
  <c r="AN722" i="22"/>
  <c r="Y714" i="22" s="1"/>
  <c r="R722" i="22"/>
  <c r="C714" i="22" s="1"/>
  <c r="AD720" i="22"/>
  <c r="Y705" i="22" s="1"/>
  <c r="H675" i="22"/>
  <c r="C660" i="22" s="1"/>
  <c r="AN677" i="22"/>
  <c r="Y668" i="22" s="1"/>
  <c r="R677" i="22"/>
  <c r="C668" i="22" s="1"/>
  <c r="AD675" i="22"/>
  <c r="Y660" i="22" s="1"/>
  <c r="B667" i="22"/>
  <c r="H627" i="22"/>
  <c r="C612" i="22" s="1"/>
  <c r="AN629" i="22"/>
  <c r="Y621" i="22" s="1"/>
  <c r="R629" i="22"/>
  <c r="C621" i="22" s="1"/>
  <c r="AD627" i="22"/>
  <c r="Y612" i="22" s="1"/>
  <c r="H582" i="22"/>
  <c r="C567" i="22" s="1"/>
  <c r="AN584" i="22"/>
  <c r="Y575" i="22" s="1"/>
  <c r="R584" i="22"/>
  <c r="C575" i="22" s="1"/>
  <c r="AD582" i="22"/>
  <c r="Y567" i="22" s="1"/>
  <c r="B574" i="22"/>
  <c r="H528" i="22"/>
  <c r="C513" i="22" s="1"/>
  <c r="AN530" i="22"/>
  <c r="Y522" i="22" s="1"/>
  <c r="R530" i="22"/>
  <c r="C522" i="22" s="1"/>
  <c r="AD528" i="22"/>
  <c r="Y513" i="22" s="1"/>
  <c r="H483" i="22"/>
  <c r="C468" i="22" s="1"/>
  <c r="AN485" i="22"/>
  <c r="Y476" i="22" s="1"/>
  <c r="R485" i="22"/>
  <c r="C476" i="22" s="1"/>
  <c r="AD483" i="22"/>
  <c r="Y468" i="22" s="1"/>
  <c r="B475" i="22"/>
  <c r="H431" i="22"/>
  <c r="C416" i="22" s="1"/>
  <c r="AN433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C161" i="22" s="1"/>
  <c r="AD167" i="22"/>
  <c r="H167" i="22"/>
  <c r="Y152" i="22"/>
  <c r="C152" i="22"/>
  <c r="Y151" i="22"/>
  <c r="AN124" i="22"/>
  <c r="R124" i="22"/>
  <c r="AD122" i="22"/>
  <c r="Y107" i="22" s="1"/>
  <c r="H122" i="22"/>
  <c r="C107" i="22" s="1"/>
  <c r="Y115" i="22"/>
  <c r="C115" i="22"/>
  <c r="B114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14" i="22"/>
  <c r="N133" i="12"/>
  <c r="O134" i="12" s="1"/>
  <c r="B62" i="22"/>
  <c r="X14" i="22"/>
  <c r="C62" i="22"/>
  <c r="C81" i="22" s="1"/>
  <c r="C57" i="22" s="1"/>
  <c r="C58" i="22" s="1"/>
  <c r="X62" i="22" l="1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36" i="22"/>
  <c r="Y239" i="22" s="1"/>
  <c r="Y245" i="19"/>
  <c r="B243" i="22" l="1"/>
  <c r="Y241" i="22"/>
  <c r="C291" i="22" s="1"/>
  <c r="C310" i="22" s="1"/>
  <c r="C287" i="22" s="1"/>
  <c r="X245" i="22"/>
  <c r="C278" i="6"/>
  <c r="C283" i="22" l="1"/>
  <c r="C286" i="22" s="1"/>
  <c r="X242" i="22"/>
  <c r="C288" i="22"/>
  <c r="G90" i="20"/>
  <c r="G83" i="20"/>
  <c r="G77" i="20"/>
  <c r="G73" i="20"/>
  <c r="G67" i="20"/>
  <c r="H60" i="20"/>
  <c r="H55" i="20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I48" i="20"/>
  <c r="I44" i="20"/>
  <c r="J17" i="20"/>
  <c r="H10" i="20"/>
  <c r="J35" i="20"/>
  <c r="I23" i="20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43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43" i="22" s="1"/>
  <c r="Y419" i="22" s="1"/>
  <c r="AN163" i="3"/>
  <c r="Y415" i="22" l="1"/>
  <c r="Y418" i="22" s="1"/>
  <c r="Y420" i="22" s="1"/>
  <c r="N108" i="12"/>
  <c r="D108" i="12"/>
  <c r="N107" i="12"/>
  <c r="D107" i="12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D110" i="12" l="1"/>
  <c r="N110" i="12"/>
  <c r="C467" i="22"/>
  <c r="C470" i="22" s="1"/>
  <c r="X421" i="22"/>
  <c r="C475" i="22"/>
  <c r="C494" i="22" s="1"/>
  <c r="C471" i="22" s="1"/>
  <c r="E111" i="12"/>
  <c r="O111" i="12"/>
  <c r="C472" i="22" l="1"/>
  <c r="C512" i="22" s="1"/>
  <c r="C515" i="22" s="1"/>
  <c r="R169" i="9"/>
  <c r="AN169" i="9"/>
  <c r="B473" i="22" l="1"/>
  <c r="Y475" i="22"/>
  <c r="Y494" i="22" s="1"/>
  <c r="Y471" i="22" s="1"/>
  <c r="Y467" i="22"/>
  <c r="Y470" i="22" s="1"/>
  <c r="Y472" i="22" s="1"/>
  <c r="X475" i="22"/>
  <c r="C521" i="22" l="1"/>
  <c r="C540" i="22" s="1"/>
  <c r="C516" i="22" s="1"/>
  <c r="C517" i="22" s="1"/>
  <c r="X521" i="22" s="1"/>
  <c r="B521" i="22"/>
  <c r="X473" i="22"/>
  <c r="Y106" i="1"/>
  <c r="Y512" i="22" l="1"/>
  <c r="Y515" i="22" s="1"/>
  <c r="B519" i="22"/>
  <c r="Y521" i="22"/>
  <c r="Y540" i="22" s="1"/>
  <c r="Y516" i="22" s="1"/>
  <c r="Y517" i="22" l="1"/>
  <c r="C566" i="22"/>
  <c r="C569" i="22" s="1"/>
  <c r="C574" i="22"/>
  <c r="C593" i="22" s="1"/>
  <c r="C570" i="22" s="1"/>
  <c r="X518" i="22"/>
  <c r="C571" i="22"/>
  <c r="R59" i="12"/>
  <c r="C611" i="22" l="1"/>
  <c r="C614" i="22" s="1"/>
  <c r="X574" i="22"/>
  <c r="B572" i="22"/>
  <c r="Y574" i="22"/>
  <c r="Y593" i="22" s="1"/>
  <c r="Y570" i="22" s="1"/>
  <c r="Y566" i="22"/>
  <c r="Y569" i="22" s="1"/>
  <c r="Y53" i="8"/>
  <c r="AD69" i="8"/>
  <c r="Y54" i="8" s="1"/>
  <c r="Y571" i="22" l="1"/>
  <c r="Y56" i="8"/>
  <c r="AN1104" i="19"/>
  <c r="R1104" i="19"/>
  <c r="AD1102" i="19"/>
  <c r="Y1087" i="19" s="1"/>
  <c r="H1102" i="19"/>
  <c r="C1087" i="19" s="1"/>
  <c r="Y1096" i="19"/>
  <c r="C1096" i="19"/>
  <c r="AN1059" i="19"/>
  <c r="R1059" i="19"/>
  <c r="AD1057" i="19"/>
  <c r="Y1042" i="19" s="1"/>
  <c r="H1057" i="19"/>
  <c r="C1042" i="19" s="1"/>
  <c r="Y1050" i="19"/>
  <c r="C1050" i="19"/>
  <c r="B1049" i="19"/>
  <c r="AN1011" i="19"/>
  <c r="Y1003" i="19" s="1"/>
  <c r="R1011" i="19"/>
  <c r="C1003" i="19" s="1"/>
  <c r="AD1009" i="19"/>
  <c r="Y994" i="19" s="1"/>
  <c r="H1009" i="19"/>
  <c r="C994" i="19" s="1"/>
  <c r="AN966" i="19"/>
  <c r="Y957" i="19" s="1"/>
  <c r="R966" i="19"/>
  <c r="C957" i="19" s="1"/>
  <c r="AD964" i="19"/>
  <c r="Y949" i="19" s="1"/>
  <c r="H964" i="19"/>
  <c r="C949" i="19" s="1"/>
  <c r="B956" i="19"/>
  <c r="AN917" i="19"/>
  <c r="Y909" i="19" s="1"/>
  <c r="R917" i="19"/>
  <c r="C909" i="19" s="1"/>
  <c r="AD915" i="19"/>
  <c r="Y900" i="19" s="1"/>
  <c r="H915" i="19"/>
  <c r="C900" i="19" s="1"/>
  <c r="AN872" i="19"/>
  <c r="Y863" i="19" s="1"/>
  <c r="R872" i="19"/>
  <c r="C863" i="19" s="1"/>
  <c r="AD870" i="19"/>
  <c r="Y855" i="19" s="1"/>
  <c r="H870" i="19"/>
  <c r="C855" i="19" s="1"/>
  <c r="B862" i="19"/>
  <c r="AN824" i="19"/>
  <c r="Y816" i="19" s="1"/>
  <c r="R824" i="19"/>
  <c r="C816" i="19" s="1"/>
  <c r="AD822" i="19"/>
  <c r="Y807" i="19" s="1"/>
  <c r="H822" i="19"/>
  <c r="C807" i="19" s="1"/>
  <c r="AN779" i="19"/>
  <c r="Y770" i="19" s="1"/>
  <c r="R779" i="19"/>
  <c r="C770" i="19" s="1"/>
  <c r="AD777" i="19"/>
  <c r="Y762" i="19" s="1"/>
  <c r="H777" i="19"/>
  <c r="C762" i="19" s="1"/>
  <c r="B769" i="19"/>
  <c r="AN731" i="19"/>
  <c r="Y723" i="19" s="1"/>
  <c r="R731" i="19"/>
  <c r="C723" i="19" s="1"/>
  <c r="AD729" i="19"/>
  <c r="Y714" i="19" s="1"/>
  <c r="H729" i="19"/>
  <c r="C714" i="19" s="1"/>
  <c r="AN686" i="19"/>
  <c r="R686" i="19"/>
  <c r="C677" i="19" s="1"/>
  <c r="AD684" i="19"/>
  <c r="Y669" i="19" s="1"/>
  <c r="H684" i="19"/>
  <c r="C669" i="19" s="1"/>
  <c r="Y677" i="19"/>
  <c r="B676" i="19"/>
  <c r="AN638" i="19"/>
  <c r="Y630" i="19" s="1"/>
  <c r="R638" i="19"/>
  <c r="C630" i="19" s="1"/>
  <c r="AD636" i="19"/>
  <c r="Y621" i="19" s="1"/>
  <c r="H636" i="19"/>
  <c r="C621" i="19" s="1"/>
  <c r="AN593" i="19"/>
  <c r="Y584" i="19" s="1"/>
  <c r="R593" i="19"/>
  <c r="C584" i="19" s="1"/>
  <c r="AD591" i="19"/>
  <c r="Y576" i="19" s="1"/>
  <c r="H591" i="19"/>
  <c r="C576" i="19" s="1"/>
  <c r="B583" i="19"/>
  <c r="AN539" i="19"/>
  <c r="Y531" i="19" s="1"/>
  <c r="R539" i="19"/>
  <c r="C531" i="19" s="1"/>
  <c r="AD537" i="19"/>
  <c r="Y522" i="19" s="1"/>
  <c r="H537" i="19"/>
  <c r="C522" i="19" s="1"/>
  <c r="AN494" i="19"/>
  <c r="Y485" i="19" s="1"/>
  <c r="R494" i="19"/>
  <c r="C485" i="19" s="1"/>
  <c r="AD492" i="19"/>
  <c r="Y477" i="19" s="1"/>
  <c r="H492" i="19"/>
  <c r="C477" i="19" s="1"/>
  <c r="B484" i="19"/>
  <c r="AN442" i="19"/>
  <c r="Y434" i="19" s="1"/>
  <c r="R442" i="19"/>
  <c r="C434" i="19" s="1"/>
  <c r="AD440" i="19"/>
  <c r="Y425" i="19" s="1"/>
  <c r="H440" i="19"/>
  <c r="C425" i="19" s="1"/>
  <c r="AN397" i="19"/>
  <c r="R397" i="19"/>
  <c r="C388" i="19" s="1"/>
  <c r="AD395" i="19"/>
  <c r="Y380" i="19" s="1"/>
  <c r="H395" i="19"/>
  <c r="C380" i="19" s="1"/>
  <c r="Y388" i="19"/>
  <c r="B387" i="19"/>
  <c r="AN355" i="19"/>
  <c r="Y347" i="19" s="1"/>
  <c r="R355" i="19"/>
  <c r="C347" i="19" s="1"/>
  <c r="AD353" i="19"/>
  <c r="H353" i="19"/>
  <c r="Y338" i="19"/>
  <c r="C338" i="19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R124" i="19"/>
  <c r="C115" i="19" s="1"/>
  <c r="AD122" i="19"/>
  <c r="Y107" i="19" s="1"/>
  <c r="H122" i="19"/>
  <c r="C107" i="19" s="1"/>
  <c r="Y115" i="19"/>
  <c r="B114" i="19"/>
  <c r="AN71" i="19"/>
  <c r="Y63" i="19" s="1"/>
  <c r="R71" i="19"/>
  <c r="AD69" i="19"/>
  <c r="Y54" i="19" s="1"/>
  <c r="H69" i="19"/>
  <c r="C54" i="19" s="1"/>
  <c r="C63" i="19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20" i="22"/>
  <c r="C620" i="22"/>
  <c r="C639" i="22" s="1"/>
  <c r="C615" i="22" s="1"/>
  <c r="C616" i="22" s="1"/>
  <c r="X572" i="22"/>
  <c r="C56" i="19"/>
  <c r="Y56" i="19"/>
  <c r="Y11" i="19"/>
  <c r="Y16" i="19"/>
  <c r="Y35" i="19" s="1"/>
  <c r="Y12" i="19" s="1"/>
  <c r="B14" i="19"/>
  <c r="X16" i="19"/>
  <c r="AD69" i="1"/>
  <c r="X620" i="22" l="1"/>
  <c r="Y620" i="22"/>
  <c r="Y639" i="22" s="1"/>
  <c r="Y615" i="22" s="1"/>
  <c r="B618" i="22"/>
  <c r="Y611" i="22"/>
  <c r="Y13" i="19"/>
  <c r="C62" i="19" s="1"/>
  <c r="C81" i="19" s="1"/>
  <c r="C57" i="19" s="1"/>
  <c r="C58" i="19" s="1"/>
  <c r="X14" i="19"/>
  <c r="Y53" i="3"/>
  <c r="C667" i="22" l="1"/>
  <c r="C686" i="22" s="1"/>
  <c r="C663" i="22" s="1"/>
  <c r="Y614" i="22"/>
  <c r="Y616" i="22" s="1"/>
  <c r="B62" i="19"/>
  <c r="Y62" i="19"/>
  <c r="Y81" i="19" s="1"/>
  <c r="Y57" i="19" s="1"/>
  <c r="Y58" i="19" s="1"/>
  <c r="B60" i="19"/>
  <c r="X62" i="19"/>
  <c r="AN1110" i="16"/>
  <c r="Y1102" i="16" s="1"/>
  <c r="R1110" i="16"/>
  <c r="C1102" i="16" s="1"/>
  <c r="AD1108" i="16"/>
  <c r="H1108" i="16"/>
  <c r="C1093" i="16" s="1"/>
  <c r="Y1093" i="16"/>
  <c r="AN1065" i="16"/>
  <c r="Y1056" i="16" s="1"/>
  <c r="R1065" i="16"/>
  <c r="C1056" i="16" s="1"/>
  <c r="AD1063" i="16"/>
  <c r="Y1048" i="16" s="1"/>
  <c r="H1063" i="16"/>
  <c r="C1048" i="16" s="1"/>
  <c r="B1055" i="16"/>
  <c r="AN1017" i="16"/>
  <c r="Y1009" i="16" s="1"/>
  <c r="R1017" i="16"/>
  <c r="C1009" i="16" s="1"/>
  <c r="AD1015" i="16"/>
  <c r="Y1000" i="16" s="1"/>
  <c r="H1015" i="16"/>
  <c r="C1000" i="16" s="1"/>
  <c r="AN972" i="16"/>
  <c r="Y963" i="16" s="1"/>
  <c r="R972" i="16"/>
  <c r="C963" i="16" s="1"/>
  <c r="AD970" i="16"/>
  <c r="Y955" i="16" s="1"/>
  <c r="H970" i="16"/>
  <c r="C955" i="16" s="1"/>
  <c r="B962" i="16"/>
  <c r="AN923" i="16"/>
  <c r="Y915" i="16" s="1"/>
  <c r="R923" i="16"/>
  <c r="C915" i="16" s="1"/>
  <c r="AD921" i="16"/>
  <c r="Y906" i="16" s="1"/>
  <c r="H921" i="16"/>
  <c r="C906" i="16" s="1"/>
  <c r="AN878" i="16"/>
  <c r="Y869" i="16" s="1"/>
  <c r="R878" i="16"/>
  <c r="C869" i="16" s="1"/>
  <c r="AD876" i="16"/>
  <c r="Y861" i="16" s="1"/>
  <c r="H876" i="16"/>
  <c r="C861" i="16" s="1"/>
  <c r="B868" i="16"/>
  <c r="AN830" i="16"/>
  <c r="Y822" i="16" s="1"/>
  <c r="R830" i="16"/>
  <c r="C822" i="16" s="1"/>
  <c r="AD828" i="16"/>
  <c r="Y813" i="16" s="1"/>
  <c r="H828" i="16"/>
  <c r="C813" i="16" s="1"/>
  <c r="AN785" i="16"/>
  <c r="Y776" i="16" s="1"/>
  <c r="R785" i="16"/>
  <c r="AD783" i="16"/>
  <c r="H783" i="16"/>
  <c r="C768" i="16" s="1"/>
  <c r="C776" i="16"/>
  <c r="B775" i="16"/>
  <c r="Y768" i="16"/>
  <c r="AN737" i="16"/>
  <c r="R737" i="16"/>
  <c r="AD735" i="16"/>
  <c r="Y720" i="16" s="1"/>
  <c r="H735" i="16"/>
  <c r="Y729" i="16"/>
  <c r="C729" i="16"/>
  <c r="C720" i="16"/>
  <c r="AN692" i="16"/>
  <c r="Y683" i="16" s="1"/>
  <c r="R692" i="16"/>
  <c r="AD690" i="16"/>
  <c r="H690" i="16"/>
  <c r="C675" i="16" s="1"/>
  <c r="C683" i="16"/>
  <c r="B682" i="16"/>
  <c r="Y675" i="16"/>
  <c r="AN644" i="16"/>
  <c r="Y636" i="16" s="1"/>
  <c r="R644" i="16"/>
  <c r="C636" i="16" s="1"/>
  <c r="AD642" i="16"/>
  <c r="Y627" i="16" s="1"/>
  <c r="H642" i="16"/>
  <c r="C627" i="16" s="1"/>
  <c r="AN599" i="16"/>
  <c r="Y590" i="16" s="1"/>
  <c r="R599" i="16"/>
  <c r="C590" i="16" s="1"/>
  <c r="AD597" i="16"/>
  <c r="Y582" i="16" s="1"/>
  <c r="H597" i="16"/>
  <c r="C582" i="16" s="1"/>
  <c r="B589" i="16"/>
  <c r="AN545" i="16"/>
  <c r="Y537" i="16" s="1"/>
  <c r="R545" i="16"/>
  <c r="C537" i="16" s="1"/>
  <c r="AD543" i="16"/>
  <c r="Y528" i="16" s="1"/>
  <c r="H543" i="16"/>
  <c r="C528" i="16" s="1"/>
  <c r="AN500" i="16"/>
  <c r="Y491" i="16" s="1"/>
  <c r="R500" i="16"/>
  <c r="C491" i="16" s="1"/>
  <c r="AD498" i="16"/>
  <c r="Y483" i="16" s="1"/>
  <c r="H498" i="16"/>
  <c r="C483" i="16" s="1"/>
  <c r="B490" i="16"/>
  <c r="AN448" i="16"/>
  <c r="Y440" i="16" s="1"/>
  <c r="R448" i="16"/>
  <c r="C440" i="16" s="1"/>
  <c r="AD446" i="16"/>
  <c r="Y431" i="16" s="1"/>
  <c r="H446" i="16"/>
  <c r="C431" i="16"/>
  <c r="AN403" i="16"/>
  <c r="R403" i="16"/>
  <c r="C394" i="16" s="1"/>
  <c r="AD401" i="16"/>
  <c r="Y386" i="16" s="1"/>
  <c r="H401" i="16"/>
  <c r="C386" i="16" s="1"/>
  <c r="Y394" i="16"/>
  <c r="B393" i="16"/>
  <c r="AN355" i="16"/>
  <c r="Y347" i="16" s="1"/>
  <c r="R355" i="16"/>
  <c r="C347" i="16" s="1"/>
  <c r="AD353" i="16"/>
  <c r="H353" i="16"/>
  <c r="C338" i="16" s="1"/>
  <c r="Y338" i="16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R124" i="16"/>
  <c r="C115" i="16" s="1"/>
  <c r="AD122" i="16"/>
  <c r="Y107" i="16" s="1"/>
  <c r="H122" i="16"/>
  <c r="C107" i="16" s="1"/>
  <c r="Y115" i="16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9" i="22"/>
  <c r="C662" i="22" s="1"/>
  <c r="C664" i="22" s="1"/>
  <c r="X617" i="22"/>
  <c r="C114" i="19"/>
  <c r="C133" i="19" s="1"/>
  <c r="C110" i="19" s="1"/>
  <c r="C106" i="19"/>
  <c r="C109" i="19" s="1"/>
  <c r="C111" i="19" s="1"/>
  <c r="X59" i="19"/>
  <c r="Y11" i="16"/>
  <c r="C56" i="16"/>
  <c r="C13" i="16"/>
  <c r="X667" i="22" l="1"/>
  <c r="B665" i="22"/>
  <c r="C704" i="22"/>
  <c r="C707" i="22" s="1"/>
  <c r="Y667" i="22"/>
  <c r="Y686" i="22" s="1"/>
  <c r="Y663" i="22" s="1"/>
  <c r="Y659" i="22"/>
  <c r="Y662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64" i="22" l="1"/>
  <c r="Y111" i="19"/>
  <c r="B160" i="19" s="1"/>
  <c r="C160" i="19"/>
  <c r="C179" i="19" s="1"/>
  <c r="C155" i="19" s="1"/>
  <c r="C156" i="19" s="1"/>
  <c r="X112" i="19"/>
  <c r="C62" i="16"/>
  <c r="C81" i="16" s="1"/>
  <c r="C57" i="16" s="1"/>
  <c r="C58" i="16" s="1"/>
  <c r="B62" i="16"/>
  <c r="X14" i="16"/>
  <c r="C713" i="22" l="1"/>
  <c r="C732" i="22" s="1"/>
  <c r="C708" i="22" s="1"/>
  <c r="C709" i="22" s="1"/>
  <c r="B713" i="22"/>
  <c r="X665" i="22"/>
  <c r="X160" i="19"/>
  <c r="Y160" i="19"/>
  <c r="Y179" i="19" s="1"/>
  <c r="Y155" i="19" s="1"/>
  <c r="B158" i="19"/>
  <c r="Y151" i="19"/>
  <c r="Y154" i="19" s="1"/>
  <c r="Y62" i="16"/>
  <c r="Y81" i="16" s="1"/>
  <c r="Y57" i="16" s="1"/>
  <c r="Y58" i="16" s="1"/>
  <c r="B60" i="16"/>
  <c r="X62" i="16"/>
  <c r="Y156" i="19" l="1"/>
  <c r="Y713" i="22"/>
  <c r="Y732" i="22" s="1"/>
  <c r="Y708" i="22" s="1"/>
  <c r="B710" i="22"/>
  <c r="Y704" i="22"/>
  <c r="X713" i="22"/>
  <c r="C200" i="19"/>
  <c r="C203" i="19" s="1"/>
  <c r="X157" i="19"/>
  <c r="C208" i="19"/>
  <c r="C227" i="19" s="1"/>
  <c r="C204" i="19" s="1"/>
  <c r="C114" i="16"/>
  <c r="C133" i="16" s="1"/>
  <c r="C110" i="16" s="1"/>
  <c r="C106" i="16"/>
  <c r="C109" i="16" s="1"/>
  <c r="X59" i="16"/>
  <c r="C760" i="22" l="1"/>
  <c r="C779" i="22" s="1"/>
  <c r="C756" i="22" s="1"/>
  <c r="Y707" i="22"/>
  <c r="Y709" i="22" s="1"/>
  <c r="C205" i="19"/>
  <c r="C111" i="16"/>
  <c r="Y114" i="16" s="1"/>
  <c r="Y133" i="16" s="1"/>
  <c r="Y110" i="16" s="1"/>
  <c r="C752" i="22" l="1"/>
  <c r="C755" i="22" s="1"/>
  <c r="C757" i="22" s="1"/>
  <c r="X710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60" i="22" l="1"/>
  <c r="Y779" i="22" s="1"/>
  <c r="Y756" i="22" s="1"/>
  <c r="Y752" i="22"/>
  <c r="Y755" i="22" s="1"/>
  <c r="C797" i="22"/>
  <c r="C800" i="22" s="1"/>
  <c r="X760" i="22"/>
  <c r="B758" i="22"/>
  <c r="Y205" i="19"/>
  <c r="B254" i="19" s="1"/>
  <c r="C156" i="16"/>
  <c r="Y160" i="16" s="1"/>
  <c r="Y179" i="16" s="1"/>
  <c r="Y155" i="16" s="1"/>
  <c r="B160" i="16"/>
  <c r="X112" i="16"/>
  <c r="Y757" i="22" l="1"/>
  <c r="C806" i="22" s="1"/>
  <c r="C825" i="22" s="1"/>
  <c r="C801" i="22" s="1"/>
  <c r="C802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8" i="22" l="1"/>
  <c r="B806" i="22"/>
  <c r="Y806" i="22"/>
  <c r="Y825" i="22" s="1"/>
  <c r="Y801" i="22" s="1"/>
  <c r="B804" i="22"/>
  <c r="Y797" i="22"/>
  <c r="X806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53" i="22" l="1"/>
  <c r="C872" i="22" s="1"/>
  <c r="C849" i="22" s="1"/>
  <c r="Y800" i="22"/>
  <c r="Y802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45" i="22" l="1"/>
  <c r="C848" i="22" s="1"/>
  <c r="C850" i="22" s="1"/>
  <c r="X803" i="22"/>
  <c r="C337" i="19"/>
  <c r="C340" i="19" s="1"/>
  <c r="X300" i="19"/>
  <c r="B298" i="19"/>
  <c r="Y300" i="19"/>
  <c r="Y319" i="19" s="1"/>
  <c r="Y296" i="19" s="1"/>
  <c r="Y292" i="19"/>
  <c r="Y295" i="19" s="1"/>
  <c r="Y205" i="16"/>
  <c r="Y853" i="22" l="1"/>
  <c r="Y872" i="22" s="1"/>
  <c r="Y849" i="22" s="1"/>
  <c r="Y845" i="22"/>
  <c r="Y848" i="22" s="1"/>
  <c r="C890" i="22"/>
  <c r="C893" i="22" s="1"/>
  <c r="X853" i="22"/>
  <c r="B851" i="22"/>
  <c r="Y297" i="19"/>
  <c r="B346" i="19" s="1"/>
  <c r="B254" i="16"/>
  <c r="C254" i="16"/>
  <c r="C273" i="16" s="1"/>
  <c r="C249" i="16" s="1"/>
  <c r="C250" i="16" s="1"/>
  <c r="Y245" i="16" s="1"/>
  <c r="X206" i="16"/>
  <c r="Y850" i="22" l="1"/>
  <c r="C899" i="22" s="1"/>
  <c r="C918" i="22" s="1"/>
  <c r="C894" i="22" s="1"/>
  <c r="C895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51" i="22" l="1"/>
  <c r="B899" i="22"/>
  <c r="Y899" i="22"/>
  <c r="Y918" i="22" s="1"/>
  <c r="Y894" i="22" s="1"/>
  <c r="B897" i="22"/>
  <c r="Y890" i="22"/>
  <c r="Y893" i="22" s="1"/>
  <c r="Y895" i="22" s="1"/>
  <c r="X899" i="22"/>
  <c r="Y250" i="16"/>
  <c r="C292" i="16" s="1"/>
  <c r="C295" i="16" s="1"/>
  <c r="B344" i="19"/>
  <c r="X346" i="19"/>
  <c r="C387" i="19"/>
  <c r="C406" i="19" s="1"/>
  <c r="C383" i="19" s="1"/>
  <c r="C300" i="16" l="1"/>
  <c r="C319" i="16" s="1"/>
  <c r="C296" i="16" s="1"/>
  <c r="X251" i="16"/>
  <c r="C947" i="22"/>
  <c r="C966" i="22" s="1"/>
  <c r="C943" i="22" s="1"/>
  <c r="C939" i="22"/>
  <c r="C942" i="22" s="1"/>
  <c r="X896" i="22"/>
  <c r="Y340" i="19"/>
  <c r="Y342" i="19" s="1"/>
  <c r="C379" i="19" s="1"/>
  <c r="C382" i="19" s="1"/>
  <c r="C384" i="19" s="1"/>
  <c r="C297" i="16"/>
  <c r="X343" i="19" l="1"/>
  <c r="C944" i="22"/>
  <c r="Y947" i="22" s="1"/>
  <c r="Y966" i="22" s="1"/>
  <c r="Y943" i="22" s="1"/>
  <c r="C424" i="19"/>
  <c r="C427" i="19" s="1"/>
  <c r="X387" i="19"/>
  <c r="B385" i="19"/>
  <c r="Y387" i="19"/>
  <c r="Y406" i="19" s="1"/>
  <c r="Y383" i="19" s="1"/>
  <c r="Y379" i="19"/>
  <c r="Y382" i="19" s="1"/>
  <c r="C337" i="16"/>
  <c r="C340" i="16" s="1"/>
  <c r="X300" i="16"/>
  <c r="B298" i="16"/>
  <c r="Y300" i="16"/>
  <c r="Y319" i="16" s="1"/>
  <c r="Y296" i="16" s="1"/>
  <c r="Y292" i="16"/>
  <c r="Y295" i="16" s="1"/>
  <c r="X947" i="22" l="1"/>
  <c r="Y939" i="22"/>
  <c r="Y942" i="22" s="1"/>
  <c r="Y944" i="22" s="1"/>
  <c r="C993" i="22" s="1"/>
  <c r="C1012" i="22" s="1"/>
  <c r="C988" i="22" s="1"/>
  <c r="B945" i="22"/>
  <c r="C984" i="22"/>
  <c r="C987" i="22" s="1"/>
  <c r="Y384" i="19"/>
  <c r="B433" i="19" s="1"/>
  <c r="Y297" i="16"/>
  <c r="X945" i="22" l="1"/>
  <c r="C989" i="22"/>
  <c r="B991" i="22" s="1"/>
  <c r="B993" i="22"/>
  <c r="C433" i="19"/>
  <c r="C452" i="19" s="1"/>
  <c r="C428" i="19" s="1"/>
  <c r="C429" i="19" s="1"/>
  <c r="Y433" i="19" s="1"/>
  <c r="Y452" i="19" s="1"/>
  <c r="Y428" i="19" s="1"/>
  <c r="X385" i="19"/>
  <c r="B346" i="16"/>
  <c r="C346" i="16"/>
  <c r="C365" i="16" s="1"/>
  <c r="C341" i="16" s="1"/>
  <c r="C342" i="16" s="1"/>
  <c r="X298" i="16"/>
  <c r="Y984" i="22" l="1"/>
  <c r="Y993" i="22"/>
  <c r="Y1012" i="22" s="1"/>
  <c r="Y988" i="22" s="1"/>
  <c r="X993" i="22"/>
  <c r="C1040" i="22"/>
  <c r="C1059" i="22" s="1"/>
  <c r="C1036" i="22" s="1"/>
  <c r="Y987" i="22"/>
  <c r="Y989" i="22" s="1"/>
  <c r="X433" i="19"/>
  <c r="B431" i="19"/>
  <c r="Y424" i="19"/>
  <c r="Y427" i="19" s="1"/>
  <c r="Y429" i="19" s="1"/>
  <c r="C476" i="19" s="1"/>
  <c r="C479" i="19" s="1"/>
  <c r="X346" i="16"/>
  <c r="Y346" i="16"/>
  <c r="Y365" i="16" s="1"/>
  <c r="Y341" i="16" s="1"/>
  <c r="B344" i="16"/>
  <c r="Y337" i="16"/>
  <c r="C1032" i="22" l="1"/>
  <c r="C1035" i="22" s="1"/>
  <c r="C1037" i="22" s="1"/>
  <c r="X990" i="22"/>
  <c r="X430" i="19"/>
  <c r="C484" i="19"/>
  <c r="C503" i="19" s="1"/>
  <c r="C480" i="19" s="1"/>
  <c r="C481" i="19" s="1"/>
  <c r="C393" i="16"/>
  <c r="C412" i="16" s="1"/>
  <c r="C389" i="16" s="1"/>
  <c r="Y340" i="16"/>
  <c r="Y342" i="16" s="1"/>
  <c r="Y1040" i="22" l="1"/>
  <c r="Y1059" i="22" s="1"/>
  <c r="Y1036" i="22" s="1"/>
  <c r="Y1032" i="22"/>
  <c r="Y1035" i="22" s="1"/>
  <c r="C1077" i="22"/>
  <c r="C1080" i="22" s="1"/>
  <c r="X1040" i="22"/>
  <c r="B1038" i="22"/>
  <c r="C521" i="19"/>
  <c r="C524" i="19" s="1"/>
  <c r="X484" i="19"/>
  <c r="B482" i="19"/>
  <c r="Y484" i="19"/>
  <c r="Y503" i="19" s="1"/>
  <c r="Y480" i="19" s="1"/>
  <c r="Y476" i="19"/>
  <c r="Y479" i="19" s="1"/>
  <c r="C385" i="16"/>
  <c r="C388" i="16" s="1"/>
  <c r="C390" i="16" s="1"/>
  <c r="X343" i="16"/>
  <c r="Y1037" i="22" l="1"/>
  <c r="C1086" i="22" s="1"/>
  <c r="C1105" i="22" s="1"/>
  <c r="C1081" i="22" s="1"/>
  <c r="C1082" i="22" s="1"/>
  <c r="Y481" i="19"/>
  <c r="B530" i="19" s="1"/>
  <c r="C430" i="16"/>
  <c r="C433" i="16" s="1"/>
  <c r="X393" i="16"/>
  <c r="B391" i="16"/>
  <c r="Y393" i="16"/>
  <c r="Y412" i="16" s="1"/>
  <c r="Y389" i="16" s="1"/>
  <c r="Y385" i="16"/>
  <c r="Y388" i="16" s="1"/>
  <c r="X1038" i="22" l="1"/>
  <c r="B1086" i="22"/>
  <c r="Y1086" i="22"/>
  <c r="Y1105" i="22" s="1"/>
  <c r="Y1081" i="22" s="1"/>
  <c r="B1084" i="22"/>
  <c r="Y1077" i="22"/>
  <c r="Y1080" i="22" s="1"/>
  <c r="X1086" i="22"/>
  <c r="C530" i="19"/>
  <c r="C549" i="19" s="1"/>
  <c r="C525" i="19" s="1"/>
  <c r="C526" i="19" s="1"/>
  <c r="Y530" i="19" s="1"/>
  <c r="Y549" i="19" s="1"/>
  <c r="Y525" i="19" s="1"/>
  <c r="X482" i="19"/>
  <c r="Y390" i="16"/>
  <c r="Y1082" i="22" l="1"/>
  <c r="X1083" i="22" s="1"/>
  <c r="X530" i="19"/>
  <c r="B528" i="19"/>
  <c r="Y521" i="19"/>
  <c r="Y524" i="19" s="1"/>
  <c r="Y526" i="19" s="1"/>
  <c r="B439" i="16"/>
  <c r="C439" i="16"/>
  <c r="C458" i="16" s="1"/>
  <c r="C434" i="16" s="1"/>
  <c r="C435" i="16" s="1"/>
  <c r="X391" i="16"/>
  <c r="X527" i="19" l="1"/>
  <c r="C575" i="19"/>
  <c r="C578" i="19" s="1"/>
  <c r="C583" i="19"/>
  <c r="C602" i="19" s="1"/>
  <c r="C579" i="19" s="1"/>
  <c r="X439" i="16"/>
  <c r="Y439" i="16"/>
  <c r="Y458" i="16" s="1"/>
  <c r="Y434" i="16" s="1"/>
  <c r="B437" i="16"/>
  <c r="Y430" i="16"/>
  <c r="Y433" i="16" s="1"/>
  <c r="Y435" i="16" s="1"/>
  <c r="C580" i="19" l="1"/>
  <c r="C620" i="19" s="1"/>
  <c r="C623" i="19" s="1"/>
  <c r="C482" i="16"/>
  <c r="C485" i="16" s="1"/>
  <c r="X436" i="16"/>
  <c r="C490" i="16"/>
  <c r="C509" i="16" s="1"/>
  <c r="C486" i="16" s="1"/>
  <c r="X583" i="19" l="1"/>
  <c r="Y583" i="19"/>
  <c r="Y602" i="19" s="1"/>
  <c r="Y579" i="19" s="1"/>
  <c r="Y575" i="19"/>
  <c r="Y578" i="19" s="1"/>
  <c r="B581" i="19"/>
  <c r="C487" i="16"/>
  <c r="Y580" i="19" l="1"/>
  <c r="C629" i="19" s="1"/>
  <c r="C648" i="19" s="1"/>
  <c r="C624" i="19" s="1"/>
  <c r="C625" i="19" s="1"/>
  <c r="Y629" i="19" s="1"/>
  <c r="Y648" i="19" s="1"/>
  <c r="Y624" i="19" s="1"/>
  <c r="B629" i="19"/>
  <c r="X581" i="19"/>
  <c r="B627" i="19"/>
  <c r="X629" i="19"/>
  <c r="Y620" i="19"/>
  <c r="C527" i="16"/>
  <c r="C530" i="16" s="1"/>
  <c r="X490" i="16"/>
  <c r="B488" i="16"/>
  <c r="Y490" i="16"/>
  <c r="Y509" i="16" s="1"/>
  <c r="Y486" i="16" s="1"/>
  <c r="Y482" i="16"/>
  <c r="Y485" i="16" s="1"/>
  <c r="C676" i="19" l="1"/>
  <c r="C695" i="19" s="1"/>
  <c r="C672" i="19" s="1"/>
  <c r="Y623" i="19"/>
  <c r="Y625" i="19" s="1"/>
  <c r="Y487" i="16"/>
  <c r="C668" i="19" l="1"/>
  <c r="C671" i="19" s="1"/>
  <c r="C673" i="19" s="1"/>
  <c r="X626" i="19"/>
  <c r="B536" i="16"/>
  <c r="C536" i="16"/>
  <c r="C555" i="16" s="1"/>
  <c r="C531" i="16" s="1"/>
  <c r="C532" i="16" s="1"/>
  <c r="X488" i="16"/>
  <c r="Y676" i="19" l="1"/>
  <c r="Y695" i="19" s="1"/>
  <c r="Y672" i="19" s="1"/>
  <c r="Y668" i="19"/>
  <c r="Y671" i="19" s="1"/>
  <c r="C713" i="19"/>
  <c r="C716" i="19" s="1"/>
  <c r="X676" i="19"/>
  <c r="B674" i="19"/>
  <c r="X536" i="16"/>
  <c r="Y536" i="16"/>
  <c r="Y555" i="16" s="1"/>
  <c r="Y531" i="16" s="1"/>
  <c r="B534" i="16"/>
  <c r="Y527" i="16"/>
  <c r="Y530" i="16" s="1"/>
  <c r="Y532" i="16" l="1"/>
  <c r="C581" i="16" s="1"/>
  <c r="C584" i="16" s="1"/>
  <c r="Y673" i="19"/>
  <c r="C722" i="19" s="1"/>
  <c r="C741" i="19" s="1"/>
  <c r="C717" i="19" s="1"/>
  <c r="C718" i="19" s="1"/>
  <c r="X674" i="19" l="1"/>
  <c r="C589" i="16"/>
  <c r="C608" i="16" s="1"/>
  <c r="C585" i="16" s="1"/>
  <c r="C586" i="16" s="1"/>
  <c r="X533" i="16"/>
  <c r="B722" i="19"/>
  <c r="Y722" i="19"/>
  <c r="Y741" i="19" s="1"/>
  <c r="Y717" i="19" s="1"/>
  <c r="B720" i="19"/>
  <c r="Y713" i="19"/>
  <c r="X722" i="19"/>
  <c r="C769" i="19" l="1"/>
  <c r="C788" i="19" s="1"/>
  <c r="C765" i="19" s="1"/>
  <c r="Y716" i="19"/>
  <c r="Y718" i="19" s="1"/>
  <c r="C626" i="16"/>
  <c r="C629" i="16" s="1"/>
  <c r="X589" i="16"/>
  <c r="B587" i="16"/>
  <c r="Y589" i="16"/>
  <c r="Y608" i="16" s="1"/>
  <c r="Y585" i="16" s="1"/>
  <c r="Y581" i="16"/>
  <c r="Y584" i="16" s="1"/>
  <c r="C761" i="19" l="1"/>
  <c r="C764" i="19" s="1"/>
  <c r="C766" i="19" s="1"/>
  <c r="X719" i="19"/>
  <c r="Y586" i="16"/>
  <c r="Y769" i="19" l="1"/>
  <c r="Y788" i="19" s="1"/>
  <c r="Y765" i="19" s="1"/>
  <c r="Y761" i="19"/>
  <c r="Y764" i="19" s="1"/>
  <c r="C806" i="19"/>
  <c r="C809" i="19" s="1"/>
  <c r="X769" i="19"/>
  <c r="B767" i="19"/>
  <c r="C635" i="16"/>
  <c r="C654" i="16" s="1"/>
  <c r="C630" i="16" s="1"/>
  <c r="C631" i="16" s="1"/>
  <c r="B635" i="16"/>
  <c r="X587" i="16"/>
  <c r="Y766" i="19" l="1"/>
  <c r="C815" i="19" s="1"/>
  <c r="C834" i="19" s="1"/>
  <c r="C810" i="19" s="1"/>
  <c r="C811" i="19" s="1"/>
  <c r="Y635" i="16"/>
  <c r="Y654" i="16" s="1"/>
  <c r="Y630" i="16" s="1"/>
  <c r="B633" i="16"/>
  <c r="X635" i="16"/>
  <c r="Y626" i="16"/>
  <c r="R13" i="15"/>
  <c r="Q13" i="15"/>
  <c r="X767" i="19" l="1"/>
  <c r="B815" i="19"/>
  <c r="Y815" i="19"/>
  <c r="Y834" i="19" s="1"/>
  <c r="Y810" i="19" s="1"/>
  <c r="B813" i="19"/>
  <c r="Y806" i="19"/>
  <c r="X815" i="19"/>
  <c r="C682" i="16"/>
  <c r="C701" i="16" s="1"/>
  <c r="C678" i="16" s="1"/>
  <c r="Y629" i="16"/>
  <c r="Y631" i="16" s="1"/>
  <c r="K11" i="10"/>
  <c r="K10" i="10"/>
  <c r="K9" i="10"/>
  <c r="K8" i="10"/>
  <c r="K7" i="10"/>
  <c r="K6" i="10"/>
  <c r="K4" i="10"/>
  <c r="K12" i="10"/>
  <c r="K5" i="10"/>
  <c r="K13" i="10" l="1"/>
  <c r="C862" i="19"/>
  <c r="C881" i="19" s="1"/>
  <c r="C858" i="19" s="1"/>
  <c r="Y809" i="19"/>
  <c r="Y811" i="19" s="1"/>
  <c r="C674" i="16"/>
  <c r="C677" i="16" s="1"/>
  <c r="C679" i="16" s="1"/>
  <c r="X632" i="16"/>
  <c r="G13" i="15"/>
  <c r="G15" i="15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U9" i="15" s="1"/>
  <c r="I9" i="15"/>
  <c r="S8" i="15"/>
  <c r="I8" i="15"/>
  <c r="S7" i="15"/>
  <c r="U7" i="15" s="1"/>
  <c r="S6" i="15"/>
  <c r="I6" i="15"/>
  <c r="S5" i="15"/>
  <c r="I5" i="15"/>
  <c r="S4" i="15"/>
  <c r="I3" i="15"/>
  <c r="U4" i="15" l="1"/>
  <c r="U6" i="15"/>
  <c r="U10" i="15"/>
  <c r="U11" i="15"/>
  <c r="U12" i="15"/>
  <c r="U3" i="15"/>
  <c r="U8" i="15"/>
  <c r="U5" i="15"/>
  <c r="U14" i="15"/>
  <c r="C854" i="19"/>
  <c r="C857" i="19" s="1"/>
  <c r="C859" i="19" s="1"/>
  <c r="X812" i="19"/>
  <c r="Y682" i="16"/>
  <c r="Y701" i="16" s="1"/>
  <c r="Y678" i="16" s="1"/>
  <c r="Y674" i="16"/>
  <c r="Y677" i="16" s="1"/>
  <c r="C719" i="16"/>
  <c r="C722" i="16" s="1"/>
  <c r="X682" i="16"/>
  <c r="B680" i="16"/>
  <c r="S20" i="15"/>
  <c r="I13" i="15"/>
  <c r="S13" i="15"/>
  <c r="U13" i="15" l="1"/>
  <c r="Y862" i="19"/>
  <c r="Y881" i="19" s="1"/>
  <c r="Y858" i="19" s="1"/>
  <c r="Y854" i="19"/>
  <c r="Y857" i="19" s="1"/>
  <c r="C899" i="19"/>
  <c r="C902" i="19" s="1"/>
  <c r="X862" i="19"/>
  <c r="B860" i="19"/>
  <c r="Y679" i="16"/>
  <c r="C728" i="16" s="1"/>
  <c r="C747" i="16" s="1"/>
  <c r="C723" i="16" s="1"/>
  <c r="C724" i="16" s="1"/>
  <c r="R26" i="1"/>
  <c r="Y859" i="19" l="1"/>
  <c r="C908" i="19" s="1"/>
  <c r="C927" i="19" s="1"/>
  <c r="C903" i="19" s="1"/>
  <c r="C904" i="19" s="1"/>
  <c r="X680" i="16"/>
  <c r="B728" i="16"/>
  <c r="Y728" i="16"/>
  <c r="Y747" i="16" s="1"/>
  <c r="Y723" i="16" s="1"/>
  <c r="B726" i="16"/>
  <c r="Y719" i="16"/>
  <c r="X728" i="16"/>
  <c r="AN1077" i="13"/>
  <c r="Y1069" i="13" s="1"/>
  <c r="R1077" i="13"/>
  <c r="AD1075" i="13"/>
  <c r="H1075" i="13"/>
  <c r="C1069" i="13"/>
  <c r="Y1060" i="13"/>
  <c r="C1060" i="13"/>
  <c r="AN1032" i="13"/>
  <c r="Y1023" i="13" s="1"/>
  <c r="R1032" i="13"/>
  <c r="C1023" i="13" s="1"/>
  <c r="AD1030" i="13"/>
  <c r="Y1015" i="13" s="1"/>
  <c r="H1030" i="13"/>
  <c r="C1015" i="13" s="1"/>
  <c r="B1022" i="13"/>
  <c r="AN984" i="13"/>
  <c r="Y976" i="13" s="1"/>
  <c r="R984" i="13"/>
  <c r="C976" i="13" s="1"/>
  <c r="AD982" i="13"/>
  <c r="Y967" i="13" s="1"/>
  <c r="H982" i="13"/>
  <c r="C967" i="13" s="1"/>
  <c r="AN939" i="13"/>
  <c r="Y930" i="13" s="1"/>
  <c r="R939" i="13"/>
  <c r="C930" i="13" s="1"/>
  <c r="AD937" i="13"/>
  <c r="Y922" i="13" s="1"/>
  <c r="H937" i="13"/>
  <c r="C922" i="13" s="1"/>
  <c r="B929" i="13"/>
  <c r="AN890" i="13"/>
  <c r="Y882" i="13" s="1"/>
  <c r="R890" i="13"/>
  <c r="C882" i="13" s="1"/>
  <c r="AD888" i="13"/>
  <c r="Y873" i="13" s="1"/>
  <c r="H888" i="13"/>
  <c r="C873" i="13" s="1"/>
  <c r="AN845" i="13"/>
  <c r="Y836" i="13" s="1"/>
  <c r="R845" i="13"/>
  <c r="C836" i="13" s="1"/>
  <c r="AD843" i="13"/>
  <c r="Y828" i="13" s="1"/>
  <c r="H843" i="13"/>
  <c r="C828" i="13" s="1"/>
  <c r="B835" i="13"/>
  <c r="AN797" i="13"/>
  <c r="Y789" i="13" s="1"/>
  <c r="R797" i="13"/>
  <c r="C789" i="13" s="1"/>
  <c r="AD795" i="13"/>
  <c r="Y780" i="13" s="1"/>
  <c r="H795" i="13"/>
  <c r="C780" i="13" s="1"/>
  <c r="AN752" i="13"/>
  <c r="Y743" i="13" s="1"/>
  <c r="R752" i="13"/>
  <c r="C743" i="13" s="1"/>
  <c r="AD750" i="13"/>
  <c r="Y735" i="13" s="1"/>
  <c r="H750" i="13"/>
  <c r="C735" i="13" s="1"/>
  <c r="B742" i="13"/>
  <c r="AN704" i="13"/>
  <c r="Y696" i="13" s="1"/>
  <c r="R704" i="13"/>
  <c r="C696" i="13" s="1"/>
  <c r="AD702" i="13"/>
  <c r="Y687" i="13" s="1"/>
  <c r="H702" i="13"/>
  <c r="C687" i="13"/>
  <c r="AN659" i="13"/>
  <c r="Y650" i="13" s="1"/>
  <c r="R659" i="13"/>
  <c r="C650" i="13" s="1"/>
  <c r="AD657" i="13"/>
  <c r="Y642" i="13" s="1"/>
  <c r="H657" i="13"/>
  <c r="C642" i="13" s="1"/>
  <c r="B649" i="13"/>
  <c r="AN611" i="13"/>
  <c r="Y603" i="13" s="1"/>
  <c r="R611" i="13"/>
  <c r="C603" i="13" s="1"/>
  <c r="AD609" i="13"/>
  <c r="Y594" i="13" s="1"/>
  <c r="H609" i="13"/>
  <c r="C594" i="13" s="1"/>
  <c r="AN566" i="13"/>
  <c r="Y557" i="13" s="1"/>
  <c r="R566" i="13"/>
  <c r="C557" i="13" s="1"/>
  <c r="AD564" i="13"/>
  <c r="Y549" i="13" s="1"/>
  <c r="H564" i="13"/>
  <c r="C549" i="13" s="1"/>
  <c r="B556" i="13"/>
  <c r="AN512" i="13"/>
  <c r="Y504" i="13" s="1"/>
  <c r="R512" i="13"/>
  <c r="C504" i="13" s="1"/>
  <c r="AD510" i="13"/>
  <c r="Y495" i="13" s="1"/>
  <c r="H510" i="13"/>
  <c r="C495" i="13" s="1"/>
  <c r="AN467" i="13"/>
  <c r="Y458" i="13" s="1"/>
  <c r="R467" i="13"/>
  <c r="C458" i="13" s="1"/>
  <c r="AD465" i="13"/>
  <c r="Y450" i="13" s="1"/>
  <c r="H465" i="13"/>
  <c r="C450" i="13" s="1"/>
  <c r="B457" i="13"/>
  <c r="AN415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R328" i="13"/>
  <c r="C320" i="13" s="1"/>
  <c r="AD326" i="13"/>
  <c r="Y311" i="13" s="1"/>
  <c r="H326" i="13"/>
  <c r="C311" i="13" s="1"/>
  <c r="Y320" i="13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AD118" i="13"/>
  <c r="Y103" i="13" s="1"/>
  <c r="H118" i="13"/>
  <c r="C103" i="13" s="1"/>
  <c r="C111" i="13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60" i="19" l="1"/>
  <c r="B908" i="19"/>
  <c r="Y908" i="19"/>
  <c r="Y927" i="19" s="1"/>
  <c r="Y903" i="19" s="1"/>
  <c r="B906" i="19"/>
  <c r="Y899" i="19"/>
  <c r="Y902" i="19" s="1"/>
  <c r="X908" i="19"/>
  <c r="C775" i="16"/>
  <c r="C794" i="16" s="1"/>
  <c r="C771" i="16" s="1"/>
  <c r="Y722" i="16"/>
  <c r="Y724" i="16" s="1"/>
  <c r="Y11" i="13"/>
  <c r="C13" i="13"/>
  <c r="B14" i="13" s="1"/>
  <c r="C9" i="13"/>
  <c r="Y16" i="13"/>
  <c r="Y35" i="13" s="1"/>
  <c r="Y12" i="13" s="1"/>
  <c r="Y904" i="19" l="1"/>
  <c r="X16" i="13"/>
  <c r="C956" i="19"/>
  <c r="C975" i="19" s="1"/>
  <c r="C952" i="19" s="1"/>
  <c r="C948" i="19"/>
  <c r="C951" i="19" s="1"/>
  <c r="X905" i="19"/>
  <c r="C767" i="16"/>
  <c r="C770" i="16" s="1"/>
  <c r="C772" i="16" s="1"/>
  <c r="X725" i="16"/>
  <c r="Y13" i="13"/>
  <c r="C62" i="13" s="1"/>
  <c r="C77" i="13" s="1"/>
  <c r="C57" i="13" s="1"/>
  <c r="C53" i="13"/>
  <c r="C56" i="13" s="1"/>
  <c r="C953" i="19" l="1"/>
  <c r="Y948" i="19" s="1"/>
  <c r="Y951" i="19" s="1"/>
  <c r="X14" i="13"/>
  <c r="B62" i="13"/>
  <c r="C58" i="13"/>
  <c r="Y62" i="13" s="1"/>
  <c r="Y77" i="13" s="1"/>
  <c r="Y57" i="13" s="1"/>
  <c r="Y956" i="19"/>
  <c r="Y975" i="19" s="1"/>
  <c r="Y952" i="19" s="1"/>
  <c r="B954" i="19"/>
  <c r="Y775" i="16"/>
  <c r="Y794" i="16" s="1"/>
  <c r="Y771" i="16" s="1"/>
  <c r="Y767" i="16"/>
  <c r="Y770" i="16" s="1"/>
  <c r="C812" i="16"/>
  <c r="C815" i="16" s="1"/>
  <c r="X775" i="16"/>
  <c r="B773" i="16"/>
  <c r="Y53" i="13"/>
  <c r="Y56" i="13" s="1"/>
  <c r="C993" i="19" l="1"/>
  <c r="C996" i="19" s="1"/>
  <c r="Y953" i="19"/>
  <c r="C1002" i="19" s="1"/>
  <c r="C1021" i="19" s="1"/>
  <c r="C997" i="19" s="1"/>
  <c r="X956" i="19"/>
  <c r="X62" i="13"/>
  <c r="B60" i="13"/>
  <c r="Y58" i="13"/>
  <c r="C110" i="13" s="1"/>
  <c r="C121" i="13" s="1"/>
  <c r="C106" i="13" s="1"/>
  <c r="Y772" i="16"/>
  <c r="C821" i="16" s="1"/>
  <c r="C840" i="16" s="1"/>
  <c r="C816" i="16" s="1"/>
  <c r="C817" i="16" s="1"/>
  <c r="C102" i="13"/>
  <c r="C105" i="13" s="1"/>
  <c r="X954" i="19" l="1"/>
  <c r="C998" i="19"/>
  <c r="Y1002" i="19" s="1"/>
  <c r="Y1021" i="19" s="1"/>
  <c r="Y997" i="19" s="1"/>
  <c r="B1002" i="19"/>
  <c r="X59" i="13"/>
  <c r="X1002" i="19"/>
  <c r="X773" i="16"/>
  <c r="B821" i="16"/>
  <c r="Y821" i="16"/>
  <c r="Y840" i="16" s="1"/>
  <c r="Y816" i="16" s="1"/>
  <c r="B819" i="16"/>
  <c r="Y812" i="16"/>
  <c r="X821" i="16"/>
  <c r="C107" i="13"/>
  <c r="B1000" i="19" l="1"/>
  <c r="Y993" i="19"/>
  <c r="C1049" i="19" s="1"/>
  <c r="C1068" i="19" s="1"/>
  <c r="C1045" i="19" s="1"/>
  <c r="C868" i="16"/>
  <c r="C887" i="16" s="1"/>
  <c r="C864" i="16" s="1"/>
  <c r="Y815" i="16"/>
  <c r="Y817" i="16" s="1"/>
  <c r="Y110" i="13"/>
  <c r="Y121" i="13" s="1"/>
  <c r="Y106" i="13" s="1"/>
  <c r="Y102" i="13"/>
  <c r="Y105" i="13" s="1"/>
  <c r="X110" i="13"/>
  <c r="B108" i="13"/>
  <c r="Y996" i="19" l="1"/>
  <c r="Y998" i="19" s="1"/>
  <c r="C1041" i="19"/>
  <c r="C1044" i="19" s="1"/>
  <c r="C1046" i="19" s="1"/>
  <c r="X999" i="19"/>
  <c r="C860" i="16"/>
  <c r="C863" i="16" s="1"/>
  <c r="C865" i="16" s="1"/>
  <c r="X818" i="16"/>
  <c r="Y107" i="13"/>
  <c r="C142" i="13" l="1"/>
  <c r="C151" i="13" s="1"/>
  <c r="C137" i="13" s="1"/>
  <c r="C133" i="13"/>
  <c r="C136" i="13" s="1"/>
  <c r="Y1049" i="19"/>
  <c r="Y1068" i="19" s="1"/>
  <c r="Y1045" i="19" s="1"/>
  <c r="Y1041" i="19"/>
  <c r="Y1044" i="19" s="1"/>
  <c r="C1086" i="19"/>
  <c r="C1089" i="19" s="1"/>
  <c r="X1049" i="19"/>
  <c r="B1047" i="19"/>
  <c r="Y868" i="16"/>
  <c r="Y887" i="16" s="1"/>
  <c r="Y864" i="16" s="1"/>
  <c r="Y860" i="16"/>
  <c r="Y863" i="16" s="1"/>
  <c r="C905" i="16"/>
  <c r="C908" i="16" s="1"/>
  <c r="X868" i="16"/>
  <c r="B866" i="16"/>
  <c r="B142" i="13"/>
  <c r="X108" i="13"/>
  <c r="Y133" i="13"/>
  <c r="Y136" i="13" s="1"/>
  <c r="C138" i="13" l="1"/>
  <c r="Y1046" i="19"/>
  <c r="C1095" i="19" s="1"/>
  <c r="C1114" i="19" s="1"/>
  <c r="C1090" i="19" s="1"/>
  <c r="C1091" i="19" s="1"/>
  <c r="Y865" i="16"/>
  <c r="C914" i="16" s="1"/>
  <c r="C933" i="16" s="1"/>
  <c r="C909" i="16" s="1"/>
  <c r="C910" i="16" s="1"/>
  <c r="X1047" i="19" l="1"/>
  <c r="Y142" i="13"/>
  <c r="Y152" i="13" s="1"/>
  <c r="Y137" i="13" s="1"/>
  <c r="Y138" i="13" s="1"/>
  <c r="B140" i="13"/>
  <c r="X142" i="13"/>
  <c r="B1095" i="19"/>
  <c r="Y1095" i="19"/>
  <c r="Y1114" i="19" s="1"/>
  <c r="Y1090" i="19" s="1"/>
  <c r="B1093" i="19"/>
  <c r="Y1086" i="19"/>
  <c r="Y1089" i="19" s="1"/>
  <c r="X1095" i="19"/>
  <c r="X866" i="16"/>
  <c r="B914" i="16"/>
  <c r="Y914" i="16"/>
  <c r="Y933" i="16" s="1"/>
  <c r="Y909" i="16" s="1"/>
  <c r="B912" i="16"/>
  <c r="Y905" i="16"/>
  <c r="Y908" i="16" s="1"/>
  <c r="X914" i="16"/>
  <c r="Y1091" i="19" l="1"/>
  <c r="X1092" i="19" s="1"/>
  <c r="C180" i="13"/>
  <c r="C199" i="13" s="1"/>
  <c r="C176" i="13" s="1"/>
  <c r="X139" i="13"/>
  <c r="C172" i="13"/>
  <c r="C175" i="13" s="1"/>
  <c r="Y910" i="16"/>
  <c r="C962" i="16" s="1"/>
  <c r="C981" i="16" s="1"/>
  <c r="C958" i="16" s="1"/>
  <c r="C177" i="13" l="1"/>
  <c r="Y173" i="13" s="1"/>
  <c r="Y176" i="13" s="1"/>
  <c r="X911" i="16"/>
  <c r="C954" i="16"/>
  <c r="C957" i="16" s="1"/>
  <c r="C959" i="16" s="1"/>
  <c r="X181" i="13" l="1"/>
  <c r="Y181" i="13"/>
  <c r="Y200" i="13" s="1"/>
  <c r="Y177" i="13" s="1"/>
  <c r="Y178" i="13" s="1"/>
  <c r="B178" i="13"/>
  <c r="Y962" i="16"/>
  <c r="Y981" i="16" s="1"/>
  <c r="Y958" i="16" s="1"/>
  <c r="C999" i="16"/>
  <c r="C1002" i="16" s="1"/>
  <c r="B960" i="16"/>
  <c r="X962" i="16"/>
  <c r="Y954" i="16"/>
  <c r="Y957" i="16" s="1"/>
  <c r="Y959" i="16" s="1"/>
  <c r="C1008" i="16" s="1"/>
  <c r="C1027" i="16" s="1"/>
  <c r="C1003" i="16" s="1"/>
  <c r="C1004" i="16" l="1"/>
  <c r="B1006" i="16" s="1"/>
  <c r="X179" i="13"/>
  <c r="C226" i="13"/>
  <c r="C217" i="13"/>
  <c r="C220" i="13" s="1"/>
  <c r="C245" i="13"/>
  <c r="B226" i="13"/>
  <c r="X960" i="16"/>
  <c r="B1008" i="16"/>
  <c r="Y1008" i="16"/>
  <c r="Y1027" i="16" s="1"/>
  <c r="Y1003" i="16" s="1"/>
  <c r="X1008" i="16" l="1"/>
  <c r="Y999" i="16"/>
  <c r="C221" i="13"/>
  <c r="C222" i="13" s="1"/>
  <c r="Y218" i="13" s="1"/>
  <c r="C1055" i="16"/>
  <c r="C1074" i="16" s="1"/>
  <c r="C1051" i="16" s="1"/>
  <c r="Y1002" i="16"/>
  <c r="Y1004" i="16" s="1"/>
  <c r="B224" i="13" l="1"/>
  <c r="Y227" i="13"/>
  <c r="Y246" i="13" s="1"/>
  <c r="Y222" i="13" s="1"/>
  <c r="Y221" i="13"/>
  <c r="X227" i="13"/>
  <c r="C1047" i="16"/>
  <c r="C1050" i="16" s="1"/>
  <c r="C1052" i="16" s="1"/>
  <c r="X1005" i="16"/>
  <c r="Y223" i="13" l="1"/>
  <c r="X224" i="13" s="1"/>
  <c r="C264" i="13"/>
  <c r="C267" i="13" s="1"/>
  <c r="Y1055" i="16"/>
  <c r="Y1074" i="16" s="1"/>
  <c r="Y1051" i="16" s="1"/>
  <c r="Y1047" i="16"/>
  <c r="Y1050" i="16" s="1"/>
  <c r="C1092" i="16"/>
  <c r="C1095" i="16" s="1"/>
  <c r="X1055" i="16"/>
  <c r="B1053" i="16"/>
  <c r="C272" i="13" l="1"/>
  <c r="C291" i="13" s="1"/>
  <c r="C268" i="13" s="1"/>
  <c r="C269" i="13" s="1"/>
  <c r="Y265" i="13" s="1"/>
  <c r="Y268" i="13" s="1"/>
  <c r="Y1052" i="16"/>
  <c r="C1101" i="16" s="1"/>
  <c r="C1120" i="16" s="1"/>
  <c r="C1096" i="16" s="1"/>
  <c r="C1097" i="16" s="1"/>
  <c r="X273" i="13" l="1"/>
  <c r="B270" i="13"/>
  <c r="Y273" i="13"/>
  <c r="Y292" i="13" s="1"/>
  <c r="Y269" i="13" s="1"/>
  <c r="Y270" i="13" s="1"/>
  <c r="X1053" i="16"/>
  <c r="B1101" i="16"/>
  <c r="Y1101" i="16"/>
  <c r="Y1120" i="16" s="1"/>
  <c r="Y1096" i="16" s="1"/>
  <c r="B1099" i="16"/>
  <c r="Y1092" i="16"/>
  <c r="Y1095" i="16" s="1"/>
  <c r="X1101" i="16"/>
  <c r="Y1097" i="16" l="1"/>
  <c r="X1098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5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5" i="13" s="1"/>
  <c r="Y401" i="13" s="1"/>
  <c r="Y402" i="13" l="1"/>
  <c r="C457" i="13" l="1"/>
  <c r="C476" i="13" s="1"/>
  <c r="C453" i="13" s="1"/>
  <c r="C449" i="13"/>
  <c r="C452" i="13" s="1"/>
  <c r="C454" i="13" s="1"/>
  <c r="X403" i="13"/>
  <c r="Y457" i="13" l="1"/>
  <c r="Y476" i="13" s="1"/>
  <c r="Y453" i="13" s="1"/>
  <c r="C494" i="13"/>
  <c r="C497" i="13" s="1"/>
  <c r="Y449" i="13"/>
  <c r="Y452" i="13" s="1"/>
  <c r="Y454" i="13" s="1"/>
  <c r="C503" i="13" s="1"/>
  <c r="C522" i="13" s="1"/>
  <c r="C498" i="13" s="1"/>
  <c r="C499" i="13" s="1"/>
  <c r="X457" i="13"/>
  <c r="B455" i="13"/>
  <c r="B503" i="13"/>
  <c r="X455" i="13" l="1"/>
  <c r="Y503" i="13"/>
  <c r="Y522" i="13" s="1"/>
  <c r="Y498" i="13" s="1"/>
  <c r="Y494" i="13"/>
  <c r="Y497" i="13" s="1"/>
  <c r="B501" i="13"/>
  <c r="X503" i="13"/>
  <c r="Y499" i="13" l="1"/>
  <c r="C556" i="13" l="1"/>
  <c r="C575" i="13" s="1"/>
  <c r="C552" i="13" s="1"/>
  <c r="X500" i="13"/>
  <c r="C548" i="13"/>
  <c r="C551" i="13" s="1"/>
  <c r="C553" i="13" l="1"/>
  <c r="Y556" i="13" s="1"/>
  <c r="Y575" i="13" s="1"/>
  <c r="Y552" i="13" s="1"/>
  <c r="Y548" i="13"/>
  <c r="Y551" i="13" s="1"/>
  <c r="B554" i="13"/>
  <c r="X556" i="13"/>
  <c r="C593" i="13"/>
  <c r="C596" i="13" s="1"/>
  <c r="Y553" i="13" l="1"/>
  <c r="C602" i="13" s="1"/>
  <c r="C621" i="13" s="1"/>
  <c r="C597" i="13" s="1"/>
  <c r="C598" i="13" s="1"/>
  <c r="B602" i="13" l="1"/>
  <c r="X554" i="13"/>
  <c r="B600" i="13"/>
  <c r="Y593" i="13"/>
  <c r="Y602" i="13"/>
  <c r="Y621" i="13" s="1"/>
  <c r="Y597" i="13" s="1"/>
  <c r="X602" i="13"/>
  <c r="C649" i="13" l="1"/>
  <c r="C668" i="13" s="1"/>
  <c r="C645" i="13" s="1"/>
  <c r="Y596" i="13"/>
  <c r="Y598" i="13" s="1"/>
  <c r="X599" i="13" l="1"/>
  <c r="C641" i="13"/>
  <c r="C644" i="13" s="1"/>
  <c r="C646" i="13" s="1"/>
  <c r="Y649" i="13" l="1"/>
  <c r="Y668" i="13" s="1"/>
  <c r="Y645" i="13" s="1"/>
  <c r="B647" i="13"/>
  <c r="Y641" i="13"/>
  <c r="Y644" i="13" s="1"/>
  <c r="Y646" i="13" s="1"/>
  <c r="X649" i="13"/>
  <c r="C686" i="13"/>
  <c r="C689" i="13" s="1"/>
  <c r="C695" i="13" l="1"/>
  <c r="C714" i="13" s="1"/>
  <c r="C690" i="13" s="1"/>
  <c r="C691" i="13" s="1"/>
  <c r="X647" i="13"/>
  <c r="B695" i="13"/>
  <c r="Y695" i="13" l="1"/>
  <c r="Y714" i="13" s="1"/>
  <c r="Y690" i="13" s="1"/>
  <c r="Y686" i="13"/>
  <c r="B693" i="13"/>
  <c r="X695" i="13"/>
  <c r="C742" i="13" l="1"/>
  <c r="C761" i="13" s="1"/>
  <c r="C738" i="13" s="1"/>
  <c r="Y689" i="13"/>
  <c r="Y691" i="13" s="1"/>
  <c r="C734" i="13" l="1"/>
  <c r="C737" i="13" s="1"/>
  <c r="C739" i="13" s="1"/>
  <c r="X692" i="13"/>
  <c r="B740" i="13" l="1"/>
  <c r="Y734" i="13"/>
  <c r="Y737" i="13" s="1"/>
  <c r="X742" i="13"/>
  <c r="Y742" i="13"/>
  <c r="Y761" i="13" s="1"/>
  <c r="Y738" i="13" s="1"/>
  <c r="C779" i="13"/>
  <c r="C782" i="13" s="1"/>
  <c r="Y739" i="13" l="1"/>
  <c r="X740" i="13" l="1"/>
  <c r="C788" i="13"/>
  <c r="C807" i="13" s="1"/>
  <c r="C783" i="13" s="1"/>
  <c r="C784" i="13" s="1"/>
  <c r="B788" i="13"/>
  <c r="Y788" i="13" l="1"/>
  <c r="Y807" i="13" s="1"/>
  <c r="Y783" i="13" s="1"/>
  <c r="Y779" i="13"/>
  <c r="B786" i="13"/>
  <c r="X788" i="13"/>
  <c r="Y782" i="13" l="1"/>
  <c r="Y784" i="13" s="1"/>
  <c r="C835" i="13"/>
  <c r="C854" i="13" s="1"/>
  <c r="C831" i="13" s="1"/>
  <c r="X785" i="13" l="1"/>
  <c r="C827" i="13"/>
  <c r="C830" i="13" s="1"/>
  <c r="C832" i="13" s="1"/>
  <c r="Y835" i="13" l="1"/>
  <c r="Y854" i="13" s="1"/>
  <c r="Y831" i="13" s="1"/>
  <c r="C872" i="13"/>
  <c r="C875" i="13" s="1"/>
  <c r="B833" i="13"/>
  <c r="Y827" i="13"/>
  <c r="Y830" i="13" s="1"/>
  <c r="X835" i="13"/>
  <c r="Y832" i="13" l="1"/>
  <c r="C881" i="13" s="1"/>
  <c r="C900" i="13" s="1"/>
  <c r="C876" i="13" s="1"/>
  <c r="C877" i="13" s="1"/>
  <c r="X833" i="13" l="1"/>
  <c r="B881" i="13"/>
  <c r="Y881" i="13"/>
  <c r="Y900" i="13" s="1"/>
  <c r="Y876" i="13" s="1"/>
  <c r="Y872" i="13"/>
  <c r="Y875" i="13" s="1"/>
  <c r="B879" i="13"/>
  <c r="X881" i="13"/>
  <c r="Y877" i="13" l="1"/>
  <c r="C929" i="13" s="1"/>
  <c r="C948" i="13" s="1"/>
  <c r="C925" i="13" s="1"/>
  <c r="X878" i="13"/>
  <c r="C921" i="13"/>
  <c r="C924" i="13" s="1"/>
  <c r="C926" i="13" l="1"/>
  <c r="Y929" i="13" s="1"/>
  <c r="Y948" i="13" s="1"/>
  <c r="Y925" i="13" s="1"/>
  <c r="Y921" i="13"/>
  <c r="Y924" i="13" s="1"/>
  <c r="C966" i="13" l="1"/>
  <c r="C969" i="13" s="1"/>
  <c r="X929" i="13"/>
  <c r="B927" i="13"/>
  <c r="Y926" i="13"/>
  <c r="X927" i="13" s="1"/>
  <c r="B975" i="13" l="1"/>
  <c r="C975" i="13"/>
  <c r="C994" i="13" s="1"/>
  <c r="C970" i="13" s="1"/>
  <c r="C971" i="13" s="1"/>
  <c r="X975" i="13" s="1"/>
  <c r="B973" i="13" l="1"/>
  <c r="Y975" i="13"/>
  <c r="Y994" i="13" s="1"/>
  <c r="Y970" i="13" s="1"/>
  <c r="Y966" i="13"/>
  <c r="Y969" i="13" l="1"/>
  <c r="Y971" i="13" s="1"/>
  <c r="C1022" i="13"/>
  <c r="C1041" i="13" s="1"/>
  <c r="C1018" i="13" s="1"/>
  <c r="C1014" i="13" l="1"/>
  <c r="C1017" i="13" s="1"/>
  <c r="C1019" i="13" s="1"/>
  <c r="X972" i="13"/>
  <c r="Y1022" i="13" l="1"/>
  <c r="Y1041" i="13" s="1"/>
  <c r="Y1018" i="13" s="1"/>
  <c r="C1059" i="13"/>
  <c r="C1062" i="13" s="1"/>
  <c r="B1020" i="13"/>
  <c r="Y1014" i="13"/>
  <c r="Y1017" i="13" s="1"/>
  <c r="X1022" i="13"/>
  <c r="Y1019" i="13" l="1"/>
  <c r="C1068" i="13" s="1"/>
  <c r="C1087" i="13" s="1"/>
  <c r="C1063" i="13" s="1"/>
  <c r="C1064" i="13" s="1"/>
  <c r="B1066" i="13" s="1"/>
  <c r="Y1068" i="13"/>
  <c r="Y1087" i="13" s="1"/>
  <c r="Y1063" i="13" s="1"/>
  <c r="X1020" i="13"/>
  <c r="B1068" i="13"/>
  <c r="H24" i="1"/>
  <c r="H24" i="7"/>
  <c r="X1068" i="13" l="1"/>
  <c r="Y1059" i="13"/>
  <c r="Y1062" i="13" s="1"/>
  <c r="Y1064" i="13" s="1"/>
  <c r="X1065" i="13" s="1"/>
  <c r="AN1092" i="3"/>
  <c r="R1092" i="3"/>
  <c r="C1084" i="3" s="1"/>
  <c r="AD1090" i="3"/>
  <c r="Y1075" i="3" s="1"/>
  <c r="H1090" i="3"/>
  <c r="C1075" i="3" s="1"/>
  <c r="Y1084" i="3"/>
  <c r="AN1047" i="3"/>
  <c r="R1047" i="3"/>
  <c r="AD1045" i="3"/>
  <c r="Y1030" i="3" s="1"/>
  <c r="H1045" i="3"/>
  <c r="C1030" i="3" s="1"/>
  <c r="Y1038" i="3"/>
  <c r="C1038" i="3"/>
  <c r="B1037" i="3"/>
  <c r="AN999" i="3"/>
  <c r="Y991" i="3" s="1"/>
  <c r="R999" i="3"/>
  <c r="AD997" i="3"/>
  <c r="H997" i="3"/>
  <c r="C982" i="3" s="1"/>
  <c r="C991" i="3"/>
  <c r="Y982" i="3"/>
  <c r="AN954" i="3"/>
  <c r="Y945" i="3" s="1"/>
  <c r="R954" i="3"/>
  <c r="C945" i="3" s="1"/>
  <c r="AD952" i="3"/>
  <c r="Y937" i="3" s="1"/>
  <c r="H952" i="3"/>
  <c r="C937" i="3" s="1"/>
  <c r="B944" i="3"/>
  <c r="AN905" i="3"/>
  <c r="Y897" i="3" s="1"/>
  <c r="R905" i="3"/>
  <c r="C897" i="3" s="1"/>
  <c r="AD903" i="3"/>
  <c r="Y888" i="3" s="1"/>
  <c r="H903" i="3"/>
  <c r="C888" i="3" s="1"/>
  <c r="AN860" i="3"/>
  <c r="Y851" i="3" s="1"/>
  <c r="R860" i="3"/>
  <c r="C851" i="3" s="1"/>
  <c r="AD858" i="3"/>
  <c r="Y843" i="3" s="1"/>
  <c r="H858" i="3"/>
  <c r="C843" i="3" s="1"/>
  <c r="B850" i="3"/>
  <c r="AN812" i="3"/>
  <c r="Y804" i="3" s="1"/>
  <c r="R812" i="3"/>
  <c r="C804" i="3" s="1"/>
  <c r="AD810" i="3"/>
  <c r="Y795" i="3" s="1"/>
  <c r="H810" i="3"/>
  <c r="C795" i="3" s="1"/>
  <c r="AN767" i="3"/>
  <c r="Y758" i="3" s="1"/>
  <c r="R767" i="3"/>
  <c r="C758" i="3" s="1"/>
  <c r="AD765" i="3"/>
  <c r="Y750" i="3" s="1"/>
  <c r="H765" i="3"/>
  <c r="C750" i="3" s="1"/>
  <c r="B757" i="3"/>
  <c r="AN719" i="3"/>
  <c r="Y711" i="3" s="1"/>
  <c r="R719" i="3"/>
  <c r="C711" i="3" s="1"/>
  <c r="AD717" i="3"/>
  <c r="Y702" i="3" s="1"/>
  <c r="H717" i="3"/>
  <c r="C702" i="3" s="1"/>
  <c r="AN674" i="3"/>
  <c r="Y665" i="3" s="1"/>
  <c r="R674" i="3"/>
  <c r="C665" i="3" s="1"/>
  <c r="AD672" i="3"/>
  <c r="Y657" i="3" s="1"/>
  <c r="H672" i="3"/>
  <c r="C657" i="3" s="1"/>
  <c r="B664" i="3"/>
  <c r="AN626" i="3"/>
  <c r="Y618" i="3" s="1"/>
  <c r="R626" i="3"/>
  <c r="C618" i="3" s="1"/>
  <c r="AD624" i="3"/>
  <c r="Y609" i="3" s="1"/>
  <c r="H624" i="3"/>
  <c r="C609" i="3" s="1"/>
  <c r="AN581" i="3"/>
  <c r="Y572" i="3" s="1"/>
  <c r="R581" i="3"/>
  <c r="C572" i="3" s="1"/>
  <c r="AD579" i="3"/>
  <c r="Y564" i="3" s="1"/>
  <c r="H579" i="3"/>
  <c r="C564" i="3" s="1"/>
  <c r="B571" i="3"/>
  <c r="AN527" i="3"/>
  <c r="Y519" i="3" s="1"/>
  <c r="R527" i="3"/>
  <c r="C519" i="3" s="1"/>
  <c r="AD525" i="3"/>
  <c r="Y510" i="3" s="1"/>
  <c r="H525" i="3"/>
  <c r="C510" i="3" s="1"/>
  <c r="AN482" i="3"/>
  <c r="Y473" i="3" s="1"/>
  <c r="R482" i="3"/>
  <c r="C473" i="3" s="1"/>
  <c r="AD480" i="3"/>
  <c r="Y465" i="3" s="1"/>
  <c r="H480" i="3"/>
  <c r="C465" i="3" s="1"/>
  <c r="B472" i="3"/>
  <c r="AN436" i="3"/>
  <c r="Y428" i="3" s="1"/>
  <c r="R436" i="3"/>
  <c r="C428" i="3" s="1"/>
  <c r="AD434" i="3"/>
  <c r="H434" i="3"/>
  <c r="C419" i="3" s="1"/>
  <c r="Y419" i="3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C13" i="3" l="1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/>
  <c r="C221" i="3" s="1"/>
  <c r="C198" i="3" s="1"/>
  <c r="X151" i="3" l="1"/>
  <c r="C199" i="3"/>
  <c r="Y202" i="3" s="1"/>
  <c r="Y221" i="3" s="1"/>
  <c r="Y198" i="3" s="1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94" i="9" l="1"/>
  <c r="R1094" i="9"/>
  <c r="AD1092" i="9"/>
  <c r="H1092" i="9"/>
  <c r="Y1086" i="9"/>
  <c r="C1086" i="9"/>
  <c r="Y1077" i="9"/>
  <c r="C1077" i="9"/>
  <c r="AN1049" i="9"/>
  <c r="R1049" i="9"/>
  <c r="C1040" i="9" s="1"/>
  <c r="AD1047" i="9"/>
  <c r="Y1032" i="9" s="1"/>
  <c r="H1047" i="9"/>
  <c r="Y1040" i="9"/>
  <c r="B1039" i="9"/>
  <c r="C1032" i="9"/>
  <c r="AN1001" i="9"/>
  <c r="Y993" i="9" s="1"/>
  <c r="R1001" i="9"/>
  <c r="C993" i="9" s="1"/>
  <c r="AD999" i="9"/>
  <c r="H999" i="9"/>
  <c r="Y984" i="9"/>
  <c r="C984" i="9"/>
  <c r="AN956" i="9"/>
  <c r="Y947" i="9" s="1"/>
  <c r="R956" i="9"/>
  <c r="C947" i="9" s="1"/>
  <c r="AD954" i="9"/>
  <c r="Y939" i="9" s="1"/>
  <c r="H954" i="9"/>
  <c r="C939" i="9" s="1"/>
  <c r="B946" i="9"/>
  <c r="AN907" i="9"/>
  <c r="Y899" i="9" s="1"/>
  <c r="R907" i="9"/>
  <c r="C899" i="9" s="1"/>
  <c r="AD905" i="9"/>
  <c r="Y890" i="9" s="1"/>
  <c r="H905" i="9"/>
  <c r="C890" i="9" s="1"/>
  <c r="AN862" i="9"/>
  <c r="Y853" i="9" s="1"/>
  <c r="R862" i="9"/>
  <c r="C853" i="9" s="1"/>
  <c r="AD860" i="9"/>
  <c r="Y845" i="9" s="1"/>
  <c r="H860" i="9"/>
  <c r="C845" i="9" s="1"/>
  <c r="B852" i="9"/>
  <c r="AN814" i="9"/>
  <c r="Y806" i="9" s="1"/>
  <c r="R814" i="9"/>
  <c r="C806" i="9" s="1"/>
  <c r="AD812" i="9"/>
  <c r="Y797" i="9" s="1"/>
  <c r="H812" i="9"/>
  <c r="C797" i="9" s="1"/>
  <c r="AN769" i="9"/>
  <c r="Y760" i="9" s="1"/>
  <c r="R769" i="9"/>
  <c r="C760" i="9" s="1"/>
  <c r="AD767" i="9"/>
  <c r="Y752" i="9" s="1"/>
  <c r="H767" i="9"/>
  <c r="C752" i="9" s="1"/>
  <c r="B759" i="9"/>
  <c r="AN721" i="9"/>
  <c r="Y713" i="9" s="1"/>
  <c r="R721" i="9"/>
  <c r="C713" i="9" s="1"/>
  <c r="AD719" i="9"/>
  <c r="Y704" i="9" s="1"/>
  <c r="H719" i="9"/>
  <c r="C704" i="9" s="1"/>
  <c r="AN676" i="9"/>
  <c r="Y667" i="9" s="1"/>
  <c r="R676" i="9"/>
  <c r="C667" i="9" s="1"/>
  <c r="AD674" i="9"/>
  <c r="Y659" i="9" s="1"/>
  <c r="H674" i="9"/>
  <c r="C659" i="9" s="1"/>
  <c r="B666" i="9"/>
  <c r="AN628" i="9"/>
  <c r="Y620" i="9" s="1"/>
  <c r="R628" i="9"/>
  <c r="C620" i="9" s="1"/>
  <c r="AD626" i="9"/>
  <c r="Y611" i="9" s="1"/>
  <c r="H626" i="9"/>
  <c r="C611" i="9" s="1"/>
  <c r="AN583" i="9"/>
  <c r="Y574" i="9" s="1"/>
  <c r="R583" i="9"/>
  <c r="C574" i="9" s="1"/>
  <c r="AD581" i="9"/>
  <c r="Y566" i="9" s="1"/>
  <c r="H581" i="9"/>
  <c r="C566" i="9" s="1"/>
  <c r="B573" i="9"/>
  <c r="AN529" i="9"/>
  <c r="R529" i="9"/>
  <c r="C521" i="9" s="1"/>
  <c r="AD527" i="9"/>
  <c r="Y512" i="9" s="1"/>
  <c r="H527" i="9"/>
  <c r="C512" i="9" s="1"/>
  <c r="Y521" i="9"/>
  <c r="AN484" i="9"/>
  <c r="Y475" i="9" s="1"/>
  <c r="R484" i="9"/>
  <c r="C475" i="9" s="1"/>
  <c r="AD482" i="9"/>
  <c r="Y467" i="9" s="1"/>
  <c r="H482" i="9"/>
  <c r="C467" i="9" s="1"/>
  <c r="B474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AD122" i="9"/>
  <c r="Y107" i="9" s="1"/>
  <c r="H122" i="9"/>
  <c r="C107" i="9" s="1"/>
  <c r="C115" i="9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95" i="8"/>
  <c r="Y1087" i="8" s="1"/>
  <c r="R1095" i="8"/>
  <c r="C1087" i="8" s="1"/>
  <c r="AD1093" i="8"/>
  <c r="Y1078" i="8" s="1"/>
  <c r="H1093" i="8"/>
  <c r="C1078" i="8" s="1"/>
  <c r="AN1050" i="8"/>
  <c r="Y1041" i="8" s="1"/>
  <c r="R1050" i="8"/>
  <c r="C1041" i="8" s="1"/>
  <c r="AD1048" i="8"/>
  <c r="Y1033" i="8" s="1"/>
  <c r="H1048" i="8"/>
  <c r="C1033" i="8" s="1"/>
  <c r="B1040" i="8"/>
  <c r="AN1002" i="8"/>
  <c r="Y994" i="8" s="1"/>
  <c r="R1002" i="8"/>
  <c r="C994" i="8" s="1"/>
  <c r="AD1000" i="8"/>
  <c r="Y985" i="8" s="1"/>
  <c r="H1000" i="8"/>
  <c r="C985" i="8" s="1"/>
  <c r="AN957" i="8"/>
  <c r="Y948" i="8" s="1"/>
  <c r="R957" i="8"/>
  <c r="C948" i="8" s="1"/>
  <c r="AD955" i="8"/>
  <c r="Y940" i="8" s="1"/>
  <c r="H955" i="8"/>
  <c r="C940" i="8" s="1"/>
  <c r="B947" i="8"/>
  <c r="AN908" i="8"/>
  <c r="Y900" i="8" s="1"/>
  <c r="R908" i="8"/>
  <c r="C900" i="8" s="1"/>
  <c r="AD906" i="8"/>
  <c r="Y891" i="8" s="1"/>
  <c r="H906" i="8"/>
  <c r="C891" i="8" s="1"/>
  <c r="AN863" i="8"/>
  <c r="Y854" i="8" s="1"/>
  <c r="R863" i="8"/>
  <c r="C854" i="8" s="1"/>
  <c r="AD861" i="8"/>
  <c r="Y846" i="8" s="1"/>
  <c r="H861" i="8"/>
  <c r="C846" i="8" s="1"/>
  <c r="B853" i="8"/>
  <c r="AN815" i="8"/>
  <c r="Y807" i="8" s="1"/>
  <c r="R815" i="8"/>
  <c r="C807" i="8" s="1"/>
  <c r="AD813" i="8"/>
  <c r="Y798" i="8" s="1"/>
  <c r="H813" i="8"/>
  <c r="C798" i="8" s="1"/>
  <c r="AN770" i="8"/>
  <c r="Y761" i="8" s="1"/>
  <c r="R770" i="8"/>
  <c r="C761" i="8" s="1"/>
  <c r="AD768" i="8"/>
  <c r="Y753" i="8" s="1"/>
  <c r="H768" i="8"/>
  <c r="C753" i="8" s="1"/>
  <c r="B760" i="8"/>
  <c r="AN722" i="8"/>
  <c r="Y714" i="8" s="1"/>
  <c r="R722" i="8"/>
  <c r="C714" i="8" s="1"/>
  <c r="AD720" i="8"/>
  <c r="Y705" i="8" s="1"/>
  <c r="H720" i="8"/>
  <c r="C705" i="8" s="1"/>
  <c r="AN677" i="8"/>
  <c r="Y668" i="8" s="1"/>
  <c r="R677" i="8"/>
  <c r="C668" i="8" s="1"/>
  <c r="AD675" i="8"/>
  <c r="Y660" i="8" s="1"/>
  <c r="H675" i="8"/>
  <c r="C660" i="8" s="1"/>
  <c r="B667" i="8"/>
  <c r="AN629" i="8"/>
  <c r="Y621" i="8" s="1"/>
  <c r="R629" i="8"/>
  <c r="C621" i="8" s="1"/>
  <c r="AD627" i="8"/>
  <c r="Y612" i="8" s="1"/>
  <c r="H627" i="8"/>
  <c r="C612" i="8" s="1"/>
  <c r="AN584" i="8"/>
  <c r="Y575" i="8" s="1"/>
  <c r="R584" i="8"/>
  <c r="C575" i="8" s="1"/>
  <c r="AD582" i="8"/>
  <c r="Y567" i="8" s="1"/>
  <c r="H582" i="8"/>
  <c r="C567" i="8" s="1"/>
  <c r="B574" i="8"/>
  <c r="AN530" i="8"/>
  <c r="Y522" i="8" s="1"/>
  <c r="R530" i="8"/>
  <c r="C522" i="8" s="1"/>
  <c r="AD528" i="8"/>
  <c r="Y513" i="8" s="1"/>
  <c r="H528" i="8"/>
  <c r="C513" i="8" s="1"/>
  <c r="AN485" i="8"/>
  <c r="Y476" i="8" s="1"/>
  <c r="R485" i="8"/>
  <c r="C476" i="8" s="1"/>
  <c r="AD483" i="8"/>
  <c r="Y468" i="8" s="1"/>
  <c r="H483" i="8"/>
  <c r="C468" i="8" s="1"/>
  <c r="B475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R203" i="8"/>
  <c r="C194" i="8" s="1"/>
  <c r="AD201" i="8"/>
  <c r="Y186" i="8" s="1"/>
  <c r="H201" i="8"/>
  <c r="C186" i="8" s="1"/>
  <c r="Y194" i="8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H69" i="8"/>
  <c r="C54" i="8" s="1"/>
  <c r="C63" i="8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H1050" i="7"/>
  <c r="C1035" i="7" s="1"/>
  <c r="B1042" i="7"/>
  <c r="Y1035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H815" i="7"/>
  <c r="C800" i="7" s="1"/>
  <c r="Y800" i="7"/>
  <c r="AN772" i="7"/>
  <c r="Y763" i="7" s="1"/>
  <c r="R772" i="7"/>
  <c r="C763" i="7" s="1"/>
  <c r="AD770" i="7"/>
  <c r="H770" i="7"/>
  <c r="B762" i="7"/>
  <c r="Y755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90" i="6"/>
  <c r="Y1082" i="6" s="1"/>
  <c r="R1090" i="6"/>
  <c r="C1082" i="6" s="1"/>
  <c r="AD1088" i="6"/>
  <c r="Y1073" i="6" s="1"/>
  <c r="H1092" i="6"/>
  <c r="C1073" i="6" s="1"/>
  <c r="AN1045" i="6"/>
  <c r="Y1036" i="6" s="1"/>
  <c r="R1045" i="6"/>
  <c r="C1036" i="6" s="1"/>
  <c r="AD1043" i="6"/>
  <c r="Y1028" i="6" s="1"/>
  <c r="H1047" i="6"/>
  <c r="C1028" i="6" s="1"/>
  <c r="B1035" i="6"/>
  <c r="AN997" i="6"/>
  <c r="Y989" i="6" s="1"/>
  <c r="R997" i="6"/>
  <c r="C989" i="6" s="1"/>
  <c r="AD995" i="6"/>
  <c r="Y980" i="6" s="1"/>
  <c r="H999" i="6"/>
  <c r="C980" i="6" s="1"/>
  <c r="AN952" i="6"/>
  <c r="Y943" i="6" s="1"/>
  <c r="R952" i="6"/>
  <c r="C943" i="6" s="1"/>
  <c r="AD950" i="6"/>
  <c r="Y935" i="6" s="1"/>
  <c r="H954" i="6"/>
  <c r="C935" i="6" s="1"/>
  <c r="B942" i="6"/>
  <c r="AN903" i="6"/>
  <c r="Y895" i="6" s="1"/>
  <c r="R903" i="6"/>
  <c r="C895" i="6" s="1"/>
  <c r="AD901" i="6"/>
  <c r="Y886" i="6" s="1"/>
  <c r="H905" i="6"/>
  <c r="C886" i="6" s="1"/>
  <c r="AN858" i="6"/>
  <c r="Y849" i="6" s="1"/>
  <c r="R858" i="6"/>
  <c r="C849" i="6" s="1"/>
  <c r="AD856" i="6"/>
  <c r="Y841" i="6" s="1"/>
  <c r="H860" i="6"/>
  <c r="C841" i="6" s="1"/>
  <c r="B848" i="6"/>
  <c r="AN810" i="6"/>
  <c r="Y802" i="6" s="1"/>
  <c r="R810" i="6"/>
  <c r="C802" i="6" s="1"/>
  <c r="AD808" i="6"/>
  <c r="Y793" i="6" s="1"/>
  <c r="H812" i="6"/>
  <c r="C793" i="6" s="1"/>
  <c r="AN765" i="6"/>
  <c r="Y756" i="6" s="1"/>
  <c r="R765" i="6"/>
  <c r="C756" i="6" s="1"/>
  <c r="AD763" i="6"/>
  <c r="Y748" i="6" s="1"/>
  <c r="H767" i="6"/>
  <c r="C748" i="6" s="1"/>
  <c r="B755" i="6"/>
  <c r="AN717" i="6"/>
  <c r="Y709" i="6" s="1"/>
  <c r="R717" i="6"/>
  <c r="C709" i="6" s="1"/>
  <c r="AD715" i="6"/>
  <c r="Y700" i="6" s="1"/>
  <c r="H719" i="6"/>
  <c r="C700" i="6" s="1"/>
  <c r="AN672" i="6"/>
  <c r="Y663" i="6" s="1"/>
  <c r="R672" i="6"/>
  <c r="C663" i="6" s="1"/>
  <c r="AD670" i="6"/>
  <c r="Y655" i="6" s="1"/>
  <c r="H674" i="6"/>
  <c r="C655" i="6" s="1"/>
  <c r="B662" i="6"/>
  <c r="AN624" i="6"/>
  <c r="Y616" i="6" s="1"/>
  <c r="R624" i="6"/>
  <c r="C616" i="6" s="1"/>
  <c r="AD622" i="6"/>
  <c r="H626" i="6"/>
  <c r="C607" i="6" s="1"/>
  <c r="Y607" i="6"/>
  <c r="AN579" i="6"/>
  <c r="Y570" i="6" s="1"/>
  <c r="R579" i="6"/>
  <c r="C570" i="6" s="1"/>
  <c r="AD577" i="6"/>
  <c r="Y562" i="6" s="1"/>
  <c r="H581" i="6"/>
  <c r="C562" i="6" s="1"/>
  <c r="B569" i="6"/>
  <c r="AN525" i="6"/>
  <c r="Y517" i="6" s="1"/>
  <c r="R525" i="6"/>
  <c r="C517" i="6" s="1"/>
  <c r="AD523" i="6"/>
  <c r="Y508" i="6" s="1"/>
  <c r="H527" i="6"/>
  <c r="C508" i="6" s="1"/>
  <c r="AN480" i="6"/>
  <c r="Y471" i="6" s="1"/>
  <c r="R480" i="6"/>
  <c r="C471" i="6" s="1"/>
  <c r="AD478" i="6"/>
  <c r="Y463" i="6" s="1"/>
  <c r="H482" i="6"/>
  <c r="C463" i="6" s="1"/>
  <c r="B470" i="6"/>
  <c r="AN428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71" i="5"/>
  <c r="Y1063" i="5" s="1"/>
  <c r="R1071" i="5"/>
  <c r="C1063" i="5" s="1"/>
  <c r="AD1069" i="5"/>
  <c r="Y1054" i="5" s="1"/>
  <c r="H1069" i="5"/>
  <c r="C1054" i="5" s="1"/>
  <c r="AN1026" i="5"/>
  <c r="Y1017" i="5" s="1"/>
  <c r="R1026" i="5"/>
  <c r="C1017" i="5" s="1"/>
  <c r="AD1024" i="5"/>
  <c r="Y1009" i="5" s="1"/>
  <c r="H1024" i="5"/>
  <c r="B1016" i="5"/>
  <c r="C1009" i="5"/>
  <c r="AN978" i="5"/>
  <c r="Y970" i="5" s="1"/>
  <c r="R978" i="5"/>
  <c r="C970" i="5" s="1"/>
  <c r="AD976" i="5"/>
  <c r="Y961" i="5" s="1"/>
  <c r="H976" i="5"/>
  <c r="C961" i="5" s="1"/>
  <c r="AN933" i="5"/>
  <c r="Y924" i="5" s="1"/>
  <c r="R933" i="5"/>
  <c r="C924" i="5" s="1"/>
  <c r="AD931" i="5"/>
  <c r="Y916" i="5" s="1"/>
  <c r="H931" i="5"/>
  <c r="C916" i="5" s="1"/>
  <c r="B923" i="5"/>
  <c r="AN884" i="5"/>
  <c r="Y876" i="5" s="1"/>
  <c r="R884" i="5"/>
  <c r="C876" i="5" s="1"/>
  <c r="AD882" i="5"/>
  <c r="Y867" i="5" s="1"/>
  <c r="H882" i="5"/>
  <c r="C867" i="5" s="1"/>
  <c r="AN839" i="5"/>
  <c r="Y830" i="5" s="1"/>
  <c r="R839" i="5"/>
  <c r="C830" i="5" s="1"/>
  <c r="AD837" i="5"/>
  <c r="Y822" i="5" s="1"/>
  <c r="H837" i="5"/>
  <c r="C822" i="5" s="1"/>
  <c r="B829" i="5"/>
  <c r="AN791" i="5"/>
  <c r="Y783" i="5" s="1"/>
  <c r="R791" i="5"/>
  <c r="C783" i="5" s="1"/>
  <c r="AD789" i="5"/>
  <c r="Y774" i="5" s="1"/>
  <c r="H789" i="5"/>
  <c r="C774" i="5" s="1"/>
  <c r="AN746" i="5"/>
  <c r="Y737" i="5" s="1"/>
  <c r="R746" i="5"/>
  <c r="C737" i="5" s="1"/>
  <c r="AD744" i="5"/>
  <c r="Y729" i="5" s="1"/>
  <c r="H744" i="5"/>
  <c r="C729" i="5" s="1"/>
  <c r="B736" i="5"/>
  <c r="AN698" i="5"/>
  <c r="Y690" i="5" s="1"/>
  <c r="R698" i="5"/>
  <c r="C690" i="5" s="1"/>
  <c r="AD696" i="5"/>
  <c r="Y681" i="5" s="1"/>
  <c r="H696" i="5"/>
  <c r="C681" i="5" s="1"/>
  <c r="AN653" i="5"/>
  <c r="Y644" i="5" s="1"/>
  <c r="R653" i="5"/>
  <c r="C644" i="5" s="1"/>
  <c r="AD651" i="5"/>
  <c r="Y636" i="5" s="1"/>
  <c r="H651" i="5"/>
  <c r="C636" i="5" s="1"/>
  <c r="B643" i="5"/>
  <c r="AN605" i="5"/>
  <c r="Y597" i="5" s="1"/>
  <c r="R605" i="5"/>
  <c r="C597" i="5" s="1"/>
  <c r="AD603" i="5"/>
  <c r="Y588" i="5" s="1"/>
  <c r="H603" i="5"/>
  <c r="C588" i="5" s="1"/>
  <c r="AN560" i="5"/>
  <c r="Y551" i="5" s="1"/>
  <c r="R560" i="5"/>
  <c r="C551" i="5" s="1"/>
  <c r="AD558" i="5"/>
  <c r="Y543" i="5" s="1"/>
  <c r="H558" i="5"/>
  <c r="C543" i="5" s="1"/>
  <c r="B550" i="5"/>
  <c r="AN506" i="5"/>
  <c r="Y498" i="5" s="1"/>
  <c r="R506" i="5"/>
  <c r="C498" i="5" s="1"/>
  <c r="AD504" i="5"/>
  <c r="Y489" i="5" s="1"/>
  <c r="H504" i="5"/>
  <c r="C489" i="5" s="1"/>
  <c r="AN461" i="5"/>
  <c r="Y452" i="5" s="1"/>
  <c r="R461" i="5"/>
  <c r="C452" i="5" s="1"/>
  <c r="AD459" i="5"/>
  <c r="Y444" i="5" s="1"/>
  <c r="H459" i="5"/>
  <c r="C444" i="5" s="1"/>
  <c r="B451" i="5"/>
  <c r="AN409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AD69" i="5"/>
  <c r="Y54" i="5" s="1"/>
  <c r="H69" i="5"/>
  <c r="C54" i="5" s="1"/>
  <c r="C63" i="5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77" i="4"/>
  <c r="Y1069" i="4" s="1"/>
  <c r="R1077" i="4"/>
  <c r="C1069" i="4" s="1"/>
  <c r="AD1075" i="4"/>
  <c r="Y1060" i="4" s="1"/>
  <c r="H1075" i="4"/>
  <c r="C1060" i="4" s="1"/>
  <c r="AN1032" i="4"/>
  <c r="Y1023" i="4" s="1"/>
  <c r="R1032" i="4"/>
  <c r="C1023" i="4" s="1"/>
  <c r="AD1030" i="4"/>
  <c r="Y1015" i="4" s="1"/>
  <c r="H1030" i="4"/>
  <c r="C1015" i="4" s="1"/>
  <c r="B1022" i="4"/>
  <c r="AN984" i="4"/>
  <c r="Y976" i="4" s="1"/>
  <c r="R984" i="4"/>
  <c r="C976" i="4" s="1"/>
  <c r="AD982" i="4"/>
  <c r="Y967" i="4" s="1"/>
  <c r="H982" i="4"/>
  <c r="C967" i="4" s="1"/>
  <c r="AN939" i="4"/>
  <c r="Y930" i="4" s="1"/>
  <c r="R939" i="4"/>
  <c r="C930" i="4" s="1"/>
  <c r="AD937" i="4"/>
  <c r="Y922" i="4" s="1"/>
  <c r="H937" i="4"/>
  <c r="C922" i="4" s="1"/>
  <c r="B929" i="4"/>
  <c r="AN890" i="4"/>
  <c r="Y882" i="4" s="1"/>
  <c r="R890" i="4"/>
  <c r="C882" i="4" s="1"/>
  <c r="AD888" i="4"/>
  <c r="Y873" i="4" s="1"/>
  <c r="H888" i="4"/>
  <c r="C873" i="4" s="1"/>
  <c r="AN845" i="4"/>
  <c r="Y836" i="4" s="1"/>
  <c r="R845" i="4"/>
  <c r="C836" i="4" s="1"/>
  <c r="AD843" i="4"/>
  <c r="Y828" i="4" s="1"/>
  <c r="H843" i="4"/>
  <c r="C828" i="4" s="1"/>
  <c r="B835" i="4"/>
  <c r="AN797" i="4"/>
  <c r="Y789" i="4" s="1"/>
  <c r="R797" i="4"/>
  <c r="C789" i="4" s="1"/>
  <c r="AD795" i="4"/>
  <c r="Y780" i="4" s="1"/>
  <c r="H795" i="4"/>
  <c r="C780" i="4" s="1"/>
  <c r="AN752" i="4"/>
  <c r="Y743" i="4" s="1"/>
  <c r="R752" i="4"/>
  <c r="C743" i="4" s="1"/>
  <c r="AD750" i="4"/>
  <c r="Y735" i="4" s="1"/>
  <c r="H750" i="4"/>
  <c r="C735" i="4" s="1"/>
  <c r="B742" i="4"/>
  <c r="AN704" i="4"/>
  <c r="R704" i="4"/>
  <c r="C696" i="4" s="1"/>
  <c r="AD702" i="4"/>
  <c r="Y687" i="4" s="1"/>
  <c r="H702" i="4"/>
  <c r="C687" i="4" s="1"/>
  <c r="Y696" i="4"/>
  <c r="AN659" i="4"/>
  <c r="Y650" i="4" s="1"/>
  <c r="R659" i="4"/>
  <c r="C650" i="4" s="1"/>
  <c r="AD657" i="4"/>
  <c r="Y642" i="4" s="1"/>
  <c r="H657" i="4"/>
  <c r="C642" i="4" s="1"/>
  <c r="B649" i="4"/>
  <c r="AN611" i="4"/>
  <c r="Y603" i="4" s="1"/>
  <c r="R611" i="4"/>
  <c r="C603" i="4" s="1"/>
  <c r="AD609" i="4"/>
  <c r="Y594" i="4" s="1"/>
  <c r="H609" i="4"/>
  <c r="C594" i="4" s="1"/>
  <c r="AN566" i="4"/>
  <c r="R566" i="4"/>
  <c r="C557" i="4" s="1"/>
  <c r="AD564" i="4"/>
  <c r="Y549" i="4" s="1"/>
  <c r="H564" i="4"/>
  <c r="C549" i="4" s="1"/>
  <c r="Y557" i="4"/>
  <c r="B556" i="4"/>
  <c r="AN512" i="4"/>
  <c r="Y504" i="4" s="1"/>
  <c r="R512" i="4"/>
  <c r="AD510" i="4"/>
  <c r="Y495" i="4" s="1"/>
  <c r="H510" i="4"/>
  <c r="C495" i="4" s="1"/>
  <c r="C504" i="4"/>
  <c r="AN467" i="4"/>
  <c r="Y458" i="4" s="1"/>
  <c r="R467" i="4"/>
  <c r="C458" i="4" s="1"/>
  <c r="AD465" i="4"/>
  <c r="Y450" i="4" s="1"/>
  <c r="H465" i="4"/>
  <c r="C450" i="4" s="1"/>
  <c r="B457" i="4"/>
  <c r="AN415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R284" i="4"/>
  <c r="C274" i="4" s="1"/>
  <c r="AD282" i="4"/>
  <c r="Y267" i="4" s="1"/>
  <c r="H282" i="4"/>
  <c r="C266" i="4" s="1"/>
  <c r="Y275" i="4"/>
  <c r="B273" i="4"/>
  <c r="AN237" i="4"/>
  <c r="R237" i="4"/>
  <c r="C228" i="4" s="1"/>
  <c r="AD235" i="4"/>
  <c r="Y220" i="4" s="1"/>
  <c r="H235" i="4"/>
  <c r="C219" i="4" s="1"/>
  <c r="Y229" i="4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79" i="2"/>
  <c r="Y1071" i="2" s="1"/>
  <c r="R1079" i="2"/>
  <c r="C1071" i="2" s="1"/>
  <c r="AD1077" i="2"/>
  <c r="Y1062" i="2" s="1"/>
  <c r="H1083" i="2"/>
  <c r="C1062" i="2" s="1"/>
  <c r="AN1034" i="2"/>
  <c r="Y1025" i="2" s="1"/>
  <c r="R1034" i="2"/>
  <c r="C1025" i="2" s="1"/>
  <c r="AD1032" i="2"/>
  <c r="Y1017" i="2" s="1"/>
  <c r="H1038" i="2"/>
  <c r="C1017" i="2" s="1"/>
  <c r="B1024" i="2"/>
  <c r="AN986" i="2"/>
  <c r="Y978" i="2" s="1"/>
  <c r="R986" i="2"/>
  <c r="C978" i="2" s="1"/>
  <c r="AD984" i="2"/>
  <c r="Y969" i="2" s="1"/>
  <c r="H990" i="2"/>
  <c r="C969" i="2" s="1"/>
  <c r="AN941" i="2"/>
  <c r="Y932" i="2" s="1"/>
  <c r="R941" i="2"/>
  <c r="C932" i="2" s="1"/>
  <c r="AD939" i="2"/>
  <c r="Y924" i="2" s="1"/>
  <c r="H945" i="2"/>
  <c r="C924" i="2" s="1"/>
  <c r="B931" i="2"/>
  <c r="AN892" i="2"/>
  <c r="Y884" i="2" s="1"/>
  <c r="R892" i="2"/>
  <c r="C884" i="2" s="1"/>
  <c r="AD890" i="2"/>
  <c r="Y875" i="2" s="1"/>
  <c r="H896" i="2"/>
  <c r="C875" i="2" s="1"/>
  <c r="AN847" i="2"/>
  <c r="Y838" i="2" s="1"/>
  <c r="R847" i="2"/>
  <c r="C838" i="2" s="1"/>
  <c r="AD845" i="2"/>
  <c r="Y830" i="2" s="1"/>
  <c r="H851" i="2"/>
  <c r="C830" i="2" s="1"/>
  <c r="B837" i="2"/>
  <c r="AN799" i="2"/>
  <c r="Y791" i="2" s="1"/>
  <c r="R799" i="2"/>
  <c r="C791" i="2" s="1"/>
  <c r="AD797" i="2"/>
  <c r="Y782" i="2" s="1"/>
  <c r="H803" i="2"/>
  <c r="C782" i="2" s="1"/>
  <c r="AN754" i="2"/>
  <c r="Y745" i="2" s="1"/>
  <c r="R754" i="2"/>
  <c r="C745" i="2" s="1"/>
  <c r="AD752" i="2"/>
  <c r="Y737" i="2" s="1"/>
  <c r="H758" i="2"/>
  <c r="C737" i="2" s="1"/>
  <c r="B744" i="2"/>
  <c r="AN706" i="2"/>
  <c r="Y698" i="2" s="1"/>
  <c r="R706" i="2"/>
  <c r="C698" i="2" s="1"/>
  <c r="AD704" i="2"/>
  <c r="Y689" i="2" s="1"/>
  <c r="H710" i="2"/>
  <c r="C689" i="2" s="1"/>
  <c r="AN661" i="2"/>
  <c r="Y652" i="2" s="1"/>
  <c r="R661" i="2"/>
  <c r="C652" i="2" s="1"/>
  <c r="AD659" i="2"/>
  <c r="Y644" i="2" s="1"/>
  <c r="H665" i="2"/>
  <c r="C644" i="2" s="1"/>
  <c r="B651" i="2"/>
  <c r="AN613" i="2"/>
  <c r="Y605" i="2" s="1"/>
  <c r="R613" i="2"/>
  <c r="C605" i="2" s="1"/>
  <c r="AD611" i="2"/>
  <c r="Y596" i="2" s="1"/>
  <c r="H617" i="2"/>
  <c r="C596" i="2" s="1"/>
  <c r="AN568" i="2"/>
  <c r="Y559" i="2" s="1"/>
  <c r="R568" i="2"/>
  <c r="C559" i="2" s="1"/>
  <c r="AD566" i="2"/>
  <c r="Y551" i="2" s="1"/>
  <c r="H572" i="2"/>
  <c r="C551" i="2" s="1"/>
  <c r="B558" i="2"/>
  <c r="AN514" i="2"/>
  <c r="Y506" i="2" s="1"/>
  <c r="R514" i="2"/>
  <c r="C506" i="2" s="1"/>
  <c r="AD512" i="2"/>
  <c r="Y497" i="2" s="1"/>
  <c r="H518" i="2"/>
  <c r="C497" i="2" s="1"/>
  <c r="AN469" i="2"/>
  <c r="Y460" i="2" s="1"/>
  <c r="R469" i="2"/>
  <c r="C460" i="2" s="1"/>
  <c r="AD467" i="2"/>
  <c r="Y452" i="2" s="1"/>
  <c r="H473" i="2"/>
  <c r="C452" i="2" s="1"/>
  <c r="B459" i="2"/>
  <c r="AN417" i="2"/>
  <c r="Y409" i="2" s="1"/>
  <c r="R417" i="2"/>
  <c r="C409" i="2" s="1"/>
  <c r="AD415" i="2"/>
  <c r="Y400" i="2" s="1"/>
  <c r="H421" i="2"/>
  <c r="C400" i="2" s="1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R1110" i="11"/>
  <c r="C1102" i="11" s="1"/>
  <c r="AD1108" i="11"/>
  <c r="Y1093" i="11" s="1"/>
  <c r="H1108" i="11"/>
  <c r="C1093" i="11" s="1"/>
  <c r="Y1102" i="1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AD783" i="11"/>
  <c r="Y768" i="11" s="1"/>
  <c r="H783" i="11"/>
  <c r="C768" i="11" s="1"/>
  <c r="C776" i="11"/>
  <c r="B775" i="11"/>
  <c r="AN737" i="11"/>
  <c r="R737" i="11"/>
  <c r="C729" i="11" s="1"/>
  <c r="AD735" i="11"/>
  <c r="Y720" i="11" s="1"/>
  <c r="H735" i="11"/>
  <c r="C720" i="11" s="1"/>
  <c r="Y729" i="11"/>
  <c r="AN692" i="11"/>
  <c r="Y683" i="11" s="1"/>
  <c r="R692" i="11"/>
  <c r="AD690" i="11"/>
  <c r="Y675" i="11" s="1"/>
  <c r="H690" i="11"/>
  <c r="C675" i="11" s="1"/>
  <c r="C683" i="11"/>
  <c r="B682" i="11"/>
  <c r="AN644" i="11"/>
  <c r="Y636" i="11" s="1"/>
  <c r="R644" i="11"/>
  <c r="C636" i="11" s="1"/>
  <c r="AD642" i="11"/>
  <c r="Y627" i="11" s="1"/>
  <c r="H642" i="11"/>
  <c r="C627" i="11" s="1"/>
  <c r="AN599" i="11"/>
  <c r="R599" i="11"/>
  <c r="C590" i="11" s="1"/>
  <c r="AD597" i="11"/>
  <c r="Y582" i="11" s="1"/>
  <c r="H597" i="11"/>
  <c r="C582" i="11" s="1"/>
  <c r="Y590" i="11"/>
  <c r="B589" i="11"/>
  <c r="AN545" i="11"/>
  <c r="R545" i="11"/>
  <c r="AD543" i="11"/>
  <c r="Y528" i="11" s="1"/>
  <c r="H543" i="11"/>
  <c r="C528" i="11" s="1"/>
  <c r="Y537" i="11"/>
  <c r="C537" i="1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AD122" i="11"/>
  <c r="Y107" i="11" s="1"/>
  <c r="H122" i="11"/>
  <c r="C107" i="11" s="1"/>
  <c r="C115" i="11"/>
  <c r="B114" i="11"/>
  <c r="AN71" i="11"/>
  <c r="Y63" i="11" s="1"/>
  <c r="R71" i="11"/>
  <c r="C63" i="11" s="1"/>
  <c r="AD69" i="11"/>
  <c r="H69" i="11"/>
  <c r="C54" i="11" s="1"/>
  <c r="Y54" i="1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16" i="7"/>
  <c r="Y35" i="7" s="1"/>
  <c r="Y12" i="7" s="1"/>
  <c r="B14" i="7"/>
  <c r="B14" i="6"/>
  <c r="X16" i="6"/>
  <c r="Y8" i="6"/>
  <c r="Y11" i="6" s="1"/>
  <c r="Y8" i="5"/>
  <c r="Y11" i="5" s="1"/>
  <c r="C13" i="4"/>
  <c r="C13" i="2"/>
  <c r="C9" i="2"/>
  <c r="Y8" i="11"/>
  <c r="Y11" i="11" s="1"/>
  <c r="Y16" i="11"/>
  <c r="Y35" i="11" s="1"/>
  <c r="Y12" i="11" s="1"/>
  <c r="AN1096" i="1"/>
  <c r="Y1088" i="1" s="1"/>
  <c r="R1096" i="1"/>
  <c r="C1088" i="1" s="1"/>
  <c r="AD1094" i="1"/>
  <c r="Y1079" i="1" s="1"/>
  <c r="H1094" i="1"/>
  <c r="C1079" i="1" s="1"/>
  <c r="AN1051" i="1"/>
  <c r="Y1042" i="1" s="1"/>
  <c r="R1051" i="1"/>
  <c r="C1042" i="1" s="1"/>
  <c r="AD1049" i="1"/>
  <c r="Y1034" i="1" s="1"/>
  <c r="H1049" i="1"/>
  <c r="C1034" i="1" s="1"/>
  <c r="B1041" i="1"/>
  <c r="AN1003" i="1"/>
  <c r="Y995" i="1" s="1"/>
  <c r="R1003" i="1"/>
  <c r="C995" i="1" s="1"/>
  <c r="AD1001" i="1"/>
  <c r="H1001" i="1"/>
  <c r="C986" i="1" s="1"/>
  <c r="Y986" i="1"/>
  <c r="AN958" i="1"/>
  <c r="Y949" i="1" s="1"/>
  <c r="R958" i="1"/>
  <c r="C949" i="1" s="1"/>
  <c r="AD956" i="1"/>
  <c r="Y941" i="1" s="1"/>
  <c r="H956" i="1"/>
  <c r="C941" i="1" s="1"/>
  <c r="B948" i="1"/>
  <c r="AN909" i="1"/>
  <c r="Y901" i="1" s="1"/>
  <c r="R909" i="1"/>
  <c r="C901" i="1" s="1"/>
  <c r="AD907" i="1"/>
  <c r="Y892" i="1" s="1"/>
  <c r="H907" i="1"/>
  <c r="C892" i="1" s="1"/>
  <c r="AN864" i="1"/>
  <c r="Y855" i="1" s="1"/>
  <c r="R864" i="1"/>
  <c r="C855" i="1" s="1"/>
  <c r="AD862" i="1"/>
  <c r="Y847" i="1" s="1"/>
  <c r="H862" i="1"/>
  <c r="C847" i="1" s="1"/>
  <c r="B854" i="1"/>
  <c r="AN816" i="1"/>
  <c r="Y808" i="1" s="1"/>
  <c r="R816" i="1"/>
  <c r="C808" i="1" s="1"/>
  <c r="AD814" i="1"/>
  <c r="Y799" i="1" s="1"/>
  <c r="H814" i="1"/>
  <c r="C799" i="1" s="1"/>
  <c r="AN771" i="1"/>
  <c r="Y762" i="1" s="1"/>
  <c r="R771" i="1"/>
  <c r="C762" i="1" s="1"/>
  <c r="AD769" i="1"/>
  <c r="Y754" i="1" s="1"/>
  <c r="H769" i="1"/>
  <c r="C754" i="1" s="1"/>
  <c r="B761" i="1"/>
  <c r="AN723" i="1"/>
  <c r="Y715" i="1" s="1"/>
  <c r="R723" i="1"/>
  <c r="C715" i="1" s="1"/>
  <c r="AD721" i="1"/>
  <c r="Y706" i="1" s="1"/>
  <c r="H721" i="1"/>
  <c r="C706" i="1" s="1"/>
  <c r="AN678" i="1"/>
  <c r="Y669" i="1" s="1"/>
  <c r="R678" i="1"/>
  <c r="C669" i="1" s="1"/>
  <c r="AD676" i="1"/>
  <c r="Y661" i="1" s="1"/>
  <c r="H676" i="1"/>
  <c r="C661" i="1" s="1"/>
  <c r="B668" i="1"/>
  <c r="AN630" i="1"/>
  <c r="Y622" i="1" s="1"/>
  <c r="R630" i="1"/>
  <c r="C622" i="1" s="1"/>
  <c r="AD628" i="1"/>
  <c r="Y613" i="1" s="1"/>
  <c r="H628" i="1"/>
  <c r="C613" i="1" s="1"/>
  <c r="AN585" i="1"/>
  <c r="Y576" i="1" s="1"/>
  <c r="R585" i="1"/>
  <c r="C576" i="1" s="1"/>
  <c r="AD583" i="1"/>
  <c r="Y568" i="1" s="1"/>
  <c r="H583" i="1"/>
  <c r="C568" i="1" s="1"/>
  <c r="B575" i="1"/>
  <c r="AN531" i="1"/>
  <c r="Y523" i="1" s="1"/>
  <c r="R531" i="1"/>
  <c r="C523" i="1" s="1"/>
  <c r="AD529" i="1"/>
  <c r="Y514" i="1" s="1"/>
  <c r="H529" i="1"/>
  <c r="C514" i="1" s="1"/>
  <c r="AN486" i="1"/>
  <c r="Y477" i="1" s="1"/>
  <c r="R486" i="1"/>
  <c r="C477" i="1" s="1"/>
  <c r="AD484" i="1"/>
  <c r="Y469" i="1" s="1"/>
  <c r="H484" i="1"/>
  <c r="C469" i="1" s="1"/>
  <c r="B476" i="1"/>
  <c r="AN434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5" l="1"/>
  <c r="B14" i="5"/>
  <c r="X16" i="11"/>
  <c r="B14" i="9"/>
  <c r="Y16" i="9"/>
  <c r="Y35" i="9" s="1"/>
  <c r="Y12" i="9" s="1"/>
  <c r="O41" i="12"/>
  <c r="AR38" i="12"/>
  <c r="AR15" i="12"/>
  <c r="AH38" i="12"/>
  <c r="AH15" i="12"/>
  <c r="E17" i="12"/>
  <c r="Y13" i="11"/>
  <c r="B62" i="11" s="1"/>
  <c r="Y13" i="7"/>
  <c r="C53" i="7" s="1"/>
  <c r="C56" i="7" s="1"/>
  <c r="Y13" i="9"/>
  <c r="Y16" i="8"/>
  <c r="Y35" i="8" s="1"/>
  <c r="Y12" i="8" s="1"/>
  <c r="B14" i="8"/>
  <c r="X16" i="8"/>
  <c r="Y8" i="8"/>
  <c r="Y11" i="8" s="1"/>
  <c r="Y13" i="6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C62" i="11"/>
  <c r="C81" i="11" s="1"/>
  <c r="C57" i="11" s="1"/>
  <c r="E65" i="12"/>
  <c r="E88" i="12"/>
  <c r="O65" i="12"/>
  <c r="O88" i="12"/>
  <c r="E41" i="12"/>
  <c r="C53" i="11" l="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B63" i="10"/>
  <c r="Y58" i="11"/>
  <c r="C106" i="11" s="1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C58" i="8" l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11" i="5"/>
  <c r="C122" i="5" s="1"/>
  <c r="C107" i="5" s="1"/>
  <c r="X59" i="5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9" i="4" l="1"/>
  <c r="C120" i="4" s="1"/>
  <c r="C105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X113" i="6"/>
  <c r="C106" i="4"/>
  <c r="Y114" i="11"/>
  <c r="Y133" i="11" s="1"/>
  <c r="Y110" i="11" s="1"/>
  <c r="Y109" i="11"/>
  <c r="C151" i="11"/>
  <c r="C154" i="11" s="1"/>
  <c r="X114" i="11"/>
  <c r="B112" i="11"/>
  <c r="C103" i="2" l="1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0" i="11"/>
  <c r="C203" i="11" s="1"/>
  <c r="C208" i="11"/>
  <c r="C227" i="11" s="1"/>
  <c r="C204" i="11" s="1"/>
  <c r="Y156" i="9" l="1"/>
  <c r="Y143" i="7"/>
  <c r="C176" i="2"/>
  <c r="C179" i="2" s="1"/>
  <c r="C181" i="2" s="1"/>
  <c r="X142" i="2"/>
  <c r="X143" i="6"/>
  <c r="X144" i="7"/>
  <c r="C195" i="7"/>
  <c r="C214" i="7" s="1"/>
  <c r="C191" i="7" s="1"/>
  <c r="C187" i="7"/>
  <c r="C190" i="7" s="1"/>
  <c r="X140" i="4"/>
  <c r="C185" i="8"/>
  <c r="C188" i="8" s="1"/>
  <c r="C190" i="8" s="1"/>
  <c r="X142" i="8"/>
  <c r="C205" i="11"/>
  <c r="C191" i="9"/>
  <c r="C194" i="9" s="1"/>
  <c r="X157" i="9"/>
  <c r="C199" i="9"/>
  <c r="C218" i="9" s="1"/>
  <c r="C195" i="9" s="1"/>
  <c r="C191" i="6"/>
  <c r="C180" i="5"/>
  <c r="C178" i="4"/>
  <c r="C245" i="11"/>
  <c r="C248" i="11" s="1"/>
  <c r="X208" i="11"/>
  <c r="B206" i="11"/>
  <c r="Y208" i="11"/>
  <c r="Y227" i="11" s="1"/>
  <c r="Y204" i="11" s="1"/>
  <c r="Y200" i="11"/>
  <c r="Y203" i="11" s="1"/>
  <c r="Y205" i="11" l="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Y190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R169" i="1"/>
  <c r="C161" i="1" s="1"/>
  <c r="AD167" i="1"/>
  <c r="Y152" i="1" s="1"/>
  <c r="H167" i="1"/>
  <c r="C152" i="1" s="1"/>
  <c r="Y161" i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5" i="7" l="1"/>
  <c r="Y214" i="7" s="1"/>
  <c r="Y191" i="7" s="1"/>
  <c r="X195" i="7"/>
  <c r="Y190" i="7"/>
  <c r="Y192" i="7" s="1"/>
  <c r="C232" i="7" s="1"/>
  <c r="C235" i="7" s="1"/>
  <c r="Y179" i="4"/>
  <c r="X199" i="9"/>
  <c r="B197" i="9"/>
  <c r="Y199" i="9"/>
  <c r="Y218" i="9" s="1"/>
  <c r="Y195" i="9" s="1"/>
  <c r="Y191" i="9"/>
  <c r="Y194" i="9" s="1"/>
  <c r="B239" i="8"/>
  <c r="C239" i="8"/>
  <c r="C258" i="8" s="1"/>
  <c r="C234" i="8" s="1"/>
  <c r="C235" i="8" s="1"/>
  <c r="X191" i="8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Y250" i="11" l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X251" i="1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/>
  <c r="Y241" i="7"/>
  <c r="Y260" i="7" s="1"/>
  <c r="Y236" i="7" s="1"/>
  <c r="B239" i="7"/>
  <c r="B245" i="9"/>
  <c r="C245" i="9"/>
  <c r="C264" i="9" s="1"/>
  <c r="C240" i="9" s="1"/>
  <c r="C241" i="9" s="1"/>
  <c r="Y245" i="9" s="1"/>
  <c r="Y264" i="9" s="1"/>
  <c r="Y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X245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C287" i="7" l="1"/>
  <c r="C306" i="7" s="1"/>
  <c r="C283" i="7" s="1"/>
  <c r="C279" i="7"/>
  <c r="C282" i="7" s="1"/>
  <c r="C265" i="4"/>
  <c r="C268" i="4" s="1"/>
  <c r="X225" i="4"/>
  <c r="C273" i="4"/>
  <c r="C292" i="4" s="1"/>
  <c r="C269" i="4" s="1"/>
  <c r="C270" i="4" s="1"/>
  <c r="C310" i="4" s="1"/>
  <c r="C313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B271" i="4"/>
  <c r="C291" i="9"/>
  <c r="C310" i="9" s="1"/>
  <c r="C287" i="9" s="1"/>
  <c r="C288" i="9" s="1"/>
  <c r="Y266" i="4"/>
  <c r="Y269" i="4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324" i="7" l="1"/>
  <c r="C327" i="7" s="1"/>
  <c r="Y287" i="7"/>
  <c r="Y306" i="7" s="1"/>
  <c r="Y283" i="7" s="1"/>
  <c r="Y284" i="7" s="1"/>
  <c r="Y279" i="7"/>
  <c r="Y282" i="7" s="1"/>
  <c r="B285" i="7"/>
  <c r="Y274" i="4"/>
  <c r="Y293" i="4" s="1"/>
  <c r="Y270" i="4" s="1"/>
  <c r="Y271" i="4" s="1"/>
  <c r="B319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B274" i="2" l="1"/>
  <c r="X276" i="2"/>
  <c r="Y276" i="2"/>
  <c r="Y295" i="2" s="1"/>
  <c r="Y272" i="2" s="1"/>
  <c r="Y273" i="2" s="1"/>
  <c r="Y340" i="11"/>
  <c r="Y342" i="11" s="1"/>
  <c r="X272" i="4"/>
  <c r="C319" i="4"/>
  <c r="C338" i="4" s="1"/>
  <c r="C314" i="4" s="1"/>
  <c r="C315" i="4" s="1"/>
  <c r="X320" i="4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343" i="11" l="1"/>
  <c r="C393" i="11"/>
  <c r="C412" i="11" s="1"/>
  <c r="C389" i="11" s="1"/>
  <c r="C385" i="11"/>
  <c r="C388" i="11" s="1"/>
  <c r="C390" i="11" s="1"/>
  <c r="C323" i="6"/>
  <c r="C326" i="6" s="1"/>
  <c r="C332" i="6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Y320" i="4"/>
  <c r="Y334" i="4" s="1"/>
  <c r="Y315" i="4" s="1"/>
  <c r="X289" i="9"/>
  <c r="X274" i="2"/>
  <c r="B322" i="2"/>
  <c r="C351" i="6"/>
  <c r="C327" i="6" s="1"/>
  <c r="C328" i="6" s="1"/>
  <c r="Y332" i="6" s="1"/>
  <c r="Y343" i="6" s="1"/>
  <c r="Y327" i="6" s="1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430" i="11"/>
  <c r="C433" i="11" s="1"/>
  <c r="X393" i="11"/>
  <c r="B391" i="11"/>
  <c r="Y393" i="11"/>
  <c r="Y412" i="11" s="1"/>
  <c r="Y389" i="11" s="1"/>
  <c r="Y385" i="11"/>
  <c r="Y388" i="11" s="1"/>
  <c r="C318" i="2" l="1"/>
  <c r="C309" i="5"/>
  <c r="Y316" i="4"/>
  <c r="Y390" i="11"/>
  <c r="C439" i="11" s="1"/>
  <c r="C458" i="11" s="1"/>
  <c r="C434" i="11" s="1"/>
  <c r="C435" i="11" s="1"/>
  <c r="X332" i="6"/>
  <c r="Y323" i="6"/>
  <c r="Y326" i="6" s="1"/>
  <c r="Y328" i="6" s="1"/>
  <c r="C379" i="6" s="1"/>
  <c r="B330" i="6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B439" i="11"/>
  <c r="C81" i="1"/>
  <c r="C57" i="1" s="1"/>
  <c r="C358" i="4" l="1"/>
  <c r="C361" i="4" s="1"/>
  <c r="C366" i="4"/>
  <c r="C378" i="4" s="1"/>
  <c r="C362" i="4" s="1"/>
  <c r="X391" i="1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92" i="6"/>
  <c r="C375" i="6" s="1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X329" i="6"/>
  <c r="X439" i="11"/>
  <c r="Y439" i="11"/>
  <c r="Y458" i="11" s="1"/>
  <c r="Y434" i="11" s="1"/>
  <c r="B437" i="11"/>
  <c r="Y430" i="11"/>
  <c r="Y433" i="11" s="1"/>
  <c r="C58" i="1"/>
  <c r="C363" i="4" l="1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X367" i="4"/>
  <c r="Y359" i="4"/>
  <c r="Y362" i="4" s="1"/>
  <c r="B364" i="4"/>
  <c r="Y367" i="4"/>
  <c r="Y379" i="4" s="1"/>
  <c r="Y363" i="4" s="1"/>
  <c r="C376" i="6"/>
  <c r="X379" i="6" s="1"/>
  <c r="Y435" i="11"/>
  <c r="C482" i="11" s="1"/>
  <c r="C485" i="11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X319" i="2" l="1"/>
  <c r="C361" i="2"/>
  <c r="C364" i="2" s="1"/>
  <c r="C366" i="2" s="1"/>
  <c r="X310" i="5"/>
  <c r="C352" i="5"/>
  <c r="C355" i="5" s="1"/>
  <c r="C357" i="5" s="1"/>
  <c r="Y364" i="4"/>
  <c r="C406" i="4" s="1"/>
  <c r="C425" i="4" s="1"/>
  <c r="C401" i="4" s="1"/>
  <c r="C402" i="4" s="1"/>
  <c r="Y406" i="4" s="1"/>
  <c r="Y425" i="4" s="1"/>
  <c r="Y401" i="4" s="1"/>
  <c r="C410" i="6"/>
  <c r="C413" i="6" s="1"/>
  <c r="Y371" i="6"/>
  <c r="Y374" i="6" s="1"/>
  <c r="B377" i="6"/>
  <c r="Y379" i="6"/>
  <c r="Y392" i="6" s="1"/>
  <c r="Y375" i="6" s="1"/>
  <c r="C490" i="11"/>
  <c r="C509" i="11" s="1"/>
  <c r="C486" i="11" s="1"/>
  <c r="C487" i="11" s="1"/>
  <c r="X436" i="11"/>
  <c r="Y374" i="9"/>
  <c r="X375" i="9" s="1"/>
  <c r="Y377" i="7"/>
  <c r="B426" i="7" s="1"/>
  <c r="Y58" i="1"/>
  <c r="C106" i="1" s="1"/>
  <c r="C109" i="1" s="1"/>
  <c r="Y375" i="8"/>
  <c r="X369" i="2" l="1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42" i="9" s="1"/>
  <c r="C418" i="9" s="1"/>
  <c r="C419" i="9" s="1"/>
  <c r="Y423" i="9" s="1"/>
  <c r="Y442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43" i="8" s="1"/>
  <c r="C419" i="8" s="1"/>
  <c r="C420" i="8" s="1"/>
  <c r="X376" i="8"/>
  <c r="C527" i="11"/>
  <c r="C530" i="11" s="1"/>
  <c r="X490" i="11"/>
  <c r="B488" i="11"/>
  <c r="Y490" i="11"/>
  <c r="Y509" i="11" s="1"/>
  <c r="Y486" i="11" s="1"/>
  <c r="Y482" i="11"/>
  <c r="Y485" i="11" s="1"/>
  <c r="C457" i="4" l="1"/>
  <c r="C476" i="4" s="1"/>
  <c r="C453" i="4" s="1"/>
  <c r="C449" i="4"/>
  <c r="C452" i="4" s="1"/>
  <c r="Y366" i="2"/>
  <c r="C399" i="2" s="1"/>
  <c r="C402" i="2" s="1"/>
  <c r="Y357" i="5"/>
  <c r="X377" i="6"/>
  <c r="C419" i="6"/>
  <c r="C438" i="6" s="1"/>
  <c r="C414" i="6" s="1"/>
  <c r="C415" i="6" s="1"/>
  <c r="X419" i="6" s="1"/>
  <c r="Y487" i="11"/>
  <c r="B536" i="11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43" i="8" s="1"/>
  <c r="Y419" i="8" s="1"/>
  <c r="B422" i="8"/>
  <c r="Y415" i="8"/>
  <c r="Y418" i="8" s="1"/>
  <c r="Y114" i="1"/>
  <c r="Y133" i="1" s="1"/>
  <c r="Y110" i="1" s="1"/>
  <c r="Y111" i="1" s="1"/>
  <c r="X114" i="1"/>
  <c r="B112" i="1"/>
  <c r="C454" i="4" l="1"/>
  <c r="C494" i="4" s="1"/>
  <c r="C497" i="4" s="1"/>
  <c r="C408" i="2"/>
  <c r="C427" i="2" s="1"/>
  <c r="C403" i="2" s="1"/>
  <c r="C404" i="2" s="1"/>
  <c r="B408" i="2"/>
  <c r="X367" i="2"/>
  <c r="B400" i="5"/>
  <c r="C400" i="5"/>
  <c r="C419" i="5" s="1"/>
  <c r="C395" i="5" s="1"/>
  <c r="C396" i="5" s="1"/>
  <c r="X358" i="5"/>
  <c r="C536" i="11"/>
  <c r="C555" i="11" s="1"/>
  <c r="C531" i="11" s="1"/>
  <c r="C532" i="11" s="1"/>
  <c r="Y536" i="11" s="1"/>
  <c r="Y555" i="11" s="1"/>
  <c r="Y531" i="11" s="1"/>
  <c r="C466" i="9"/>
  <c r="C469" i="9" s="1"/>
  <c r="B417" i="6"/>
  <c r="Y410" i="6"/>
  <c r="Y413" i="6" s="1"/>
  <c r="Y419" i="6"/>
  <c r="Y438" i="6" s="1"/>
  <c r="Y414" i="6" s="1"/>
  <c r="B160" i="1"/>
  <c r="C151" i="1"/>
  <c r="C154" i="1" s="1"/>
  <c r="X488" i="11"/>
  <c r="Y420" i="8"/>
  <c r="X421" i="8" s="1"/>
  <c r="Y457" i="4"/>
  <c r="Y476" i="4" s="1"/>
  <c r="Y453" i="4" s="1"/>
  <c r="Y449" i="4"/>
  <c r="Y452" i="4" s="1"/>
  <c r="C477" i="7"/>
  <c r="C496" i="7" s="1"/>
  <c r="C473" i="7" s="1"/>
  <c r="X423" i="7"/>
  <c r="C469" i="7"/>
  <c r="C472" i="7" s="1"/>
  <c r="C474" i="7" s="1"/>
  <c r="C474" i="9"/>
  <c r="C493" i="9" s="1"/>
  <c r="C470" i="9" s="1"/>
  <c r="X112" i="1"/>
  <c r="C160" i="1"/>
  <c r="C170" i="1" s="1"/>
  <c r="C155" i="1" s="1"/>
  <c r="C467" i="8" l="1"/>
  <c r="C470" i="8" s="1"/>
  <c r="X457" i="4"/>
  <c r="B455" i="4"/>
  <c r="Y454" i="4"/>
  <c r="C503" i="4" s="1"/>
  <c r="C522" i="4" s="1"/>
  <c r="C498" i="4" s="1"/>
  <c r="C499" i="4" s="1"/>
  <c r="Y503" i="4" s="1"/>
  <c r="Y522" i="4" s="1"/>
  <c r="Y498" i="4" s="1"/>
  <c r="Y408" i="2"/>
  <c r="Y427" i="2" s="1"/>
  <c r="Y403" i="2" s="1"/>
  <c r="Y399" i="2"/>
  <c r="Y402" i="2" s="1"/>
  <c r="X408" i="2"/>
  <c r="B406" i="2"/>
  <c r="X400" i="5"/>
  <c r="Y400" i="5"/>
  <c r="Y419" i="5" s="1"/>
  <c r="Y395" i="5" s="1"/>
  <c r="B398" i="5"/>
  <c r="Y391" i="5"/>
  <c r="Y394" i="5" s="1"/>
  <c r="Y415" i="6"/>
  <c r="X416" i="6" s="1"/>
  <c r="B534" i="11"/>
  <c r="X536" i="11"/>
  <c r="Y527" i="11"/>
  <c r="Y530" i="11" s="1"/>
  <c r="Y532" i="11" s="1"/>
  <c r="C471" i="9"/>
  <c r="C511" i="9" s="1"/>
  <c r="C514" i="9" s="1"/>
  <c r="C156" i="1"/>
  <c r="Y151" i="1" s="1"/>
  <c r="Y154" i="1" s="1"/>
  <c r="C475" i="8"/>
  <c r="C494" i="8" s="1"/>
  <c r="C471" i="8" s="1"/>
  <c r="C472" i="8" s="1"/>
  <c r="C514" i="7"/>
  <c r="C517" i="7" s="1"/>
  <c r="X477" i="7"/>
  <c r="B475" i="7"/>
  <c r="Y469" i="7"/>
  <c r="Y472" i="7" s="1"/>
  <c r="Y477" i="7"/>
  <c r="Y496" i="7" s="1"/>
  <c r="Y473" i="7" s="1"/>
  <c r="Y160" i="1"/>
  <c r="Y170" i="1" s="1"/>
  <c r="Y155" i="1" s="1"/>
  <c r="B158" i="1" l="1"/>
  <c r="Y466" i="9"/>
  <c r="Y469" i="9" s="1"/>
  <c r="Y474" i="9"/>
  <c r="Y493" i="9" s="1"/>
  <c r="Y470" i="9" s="1"/>
  <c r="Y396" i="5"/>
  <c r="C451" i="5" s="1"/>
  <c r="C470" i="5" s="1"/>
  <c r="C447" i="5" s="1"/>
  <c r="X455" i="4"/>
  <c r="X503" i="4"/>
  <c r="B503" i="4"/>
  <c r="X160" i="1"/>
  <c r="Y494" i="4"/>
  <c r="Y497" i="4" s="1"/>
  <c r="Y499" i="4" s="1"/>
  <c r="X500" i="4" s="1"/>
  <c r="B501" i="4"/>
  <c r="Y404" i="2"/>
  <c r="X405" i="2" s="1"/>
  <c r="C470" i="6"/>
  <c r="C489" i="6" s="1"/>
  <c r="C466" i="6" s="1"/>
  <c r="C462" i="6"/>
  <c r="C465" i="6" s="1"/>
  <c r="C443" i="5"/>
  <c r="C446" i="5" s="1"/>
  <c r="C581" i="11"/>
  <c r="C584" i="11" s="1"/>
  <c r="C589" i="11"/>
  <c r="C608" i="11" s="1"/>
  <c r="C585" i="11" s="1"/>
  <c r="X474" i="9"/>
  <c r="B472" i="9"/>
  <c r="Y156" i="1"/>
  <c r="C199" i="1" s="1"/>
  <c r="C218" i="1" s="1"/>
  <c r="C195" i="1" s="1"/>
  <c r="X533" i="11"/>
  <c r="C512" i="8"/>
  <c r="C515" i="8" s="1"/>
  <c r="X475" i="8"/>
  <c r="B473" i="8"/>
  <c r="Y475" i="8"/>
  <c r="Y494" i="8" s="1"/>
  <c r="Y471" i="8" s="1"/>
  <c r="Y467" i="8"/>
  <c r="Y470" i="8" s="1"/>
  <c r="Y474" i="7"/>
  <c r="C191" i="1"/>
  <c r="Y471" i="9" l="1"/>
  <c r="C520" i="9" s="1"/>
  <c r="C539" i="9" s="1"/>
  <c r="C515" i="9" s="1"/>
  <c r="C516" i="9" s="1"/>
  <c r="X520" i="9" s="1"/>
  <c r="X397" i="5"/>
  <c r="C556" i="4"/>
  <c r="C575" i="4" s="1"/>
  <c r="C552" i="4" s="1"/>
  <c r="C548" i="4"/>
  <c r="C551" i="4" s="1"/>
  <c r="X157" i="1"/>
  <c r="C459" i="2"/>
  <c r="C478" i="2" s="1"/>
  <c r="C455" i="2" s="1"/>
  <c r="C451" i="2"/>
  <c r="C454" i="2" s="1"/>
  <c r="C467" i="6"/>
  <c r="C507" i="6" s="1"/>
  <c r="C510" i="6" s="1"/>
  <c r="C448" i="5"/>
  <c r="C586" i="11"/>
  <c r="X589" i="11" s="1"/>
  <c r="X472" i="9"/>
  <c r="B520" i="9"/>
  <c r="Y511" i="9"/>
  <c r="Y514" i="9" s="1"/>
  <c r="Y520" i="9"/>
  <c r="Y539" i="9" s="1"/>
  <c r="Y515" i="9" s="1"/>
  <c r="B518" i="9"/>
  <c r="Y472" i="8"/>
  <c r="B523" i="7"/>
  <c r="C523" i="7"/>
  <c r="C542" i="7" s="1"/>
  <c r="C518" i="7" s="1"/>
  <c r="C519" i="7" s="1"/>
  <c r="X475" i="7"/>
  <c r="C194" i="1"/>
  <c r="C196" i="1" s="1"/>
  <c r="C553" i="4" l="1"/>
  <c r="X556" i="4" s="1"/>
  <c r="Y581" i="11"/>
  <c r="Y584" i="11" s="1"/>
  <c r="C626" i="11"/>
  <c r="C629" i="11" s="1"/>
  <c r="C456" i="2"/>
  <c r="X459" i="2" s="1"/>
  <c r="Y470" i="6"/>
  <c r="Y489" i="6" s="1"/>
  <c r="Y466" i="6" s="1"/>
  <c r="Y462" i="6"/>
  <c r="Y465" i="6" s="1"/>
  <c r="B468" i="6"/>
  <c r="X470" i="6"/>
  <c r="C488" i="5"/>
  <c r="C491" i="5" s="1"/>
  <c r="X451" i="5"/>
  <c r="Y443" i="5"/>
  <c r="Y446" i="5" s="1"/>
  <c r="Y451" i="5"/>
  <c r="Y470" i="5" s="1"/>
  <c r="Y447" i="5" s="1"/>
  <c r="B449" i="5"/>
  <c r="B587" i="11"/>
  <c r="Y589" i="11"/>
  <c r="Y608" i="11" s="1"/>
  <c r="Y585" i="11" s="1"/>
  <c r="Y586" i="11" s="1"/>
  <c r="B635" i="11" s="1"/>
  <c r="Y556" i="4"/>
  <c r="Y575" i="4" s="1"/>
  <c r="Y552" i="4" s="1"/>
  <c r="Y548" i="4"/>
  <c r="Y551" i="4" s="1"/>
  <c r="Y516" i="9"/>
  <c r="B521" i="8"/>
  <c r="C521" i="8"/>
  <c r="C540" i="8" s="1"/>
  <c r="C516" i="8" s="1"/>
  <c r="C517" i="8" s="1"/>
  <c r="X473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C593" i="4" l="1"/>
  <c r="C596" i="4" s="1"/>
  <c r="B554" i="4"/>
  <c r="Y451" i="2"/>
  <c r="Y454" i="2" s="1"/>
  <c r="B457" i="2"/>
  <c r="Y459" i="2"/>
  <c r="Y478" i="2" s="1"/>
  <c r="Y455" i="2" s="1"/>
  <c r="C496" i="2"/>
  <c r="C499" i="2" s="1"/>
  <c r="Y467" i="6"/>
  <c r="B516" i="6" s="1"/>
  <c r="Y448" i="5"/>
  <c r="Y553" i="4"/>
  <c r="B602" i="4" s="1"/>
  <c r="X587" i="11"/>
  <c r="C635" i="11"/>
  <c r="C654" i="11" s="1"/>
  <c r="C630" i="11" s="1"/>
  <c r="C631" i="11" s="1"/>
  <c r="Y635" i="11" s="1"/>
  <c r="Y654" i="11" s="1"/>
  <c r="Y630" i="11" s="1"/>
  <c r="Y519" i="7"/>
  <c r="C568" i="7" s="1"/>
  <c r="C571" i="7" s="1"/>
  <c r="C565" i="9"/>
  <c r="C568" i="9" s="1"/>
  <c r="X517" i="9"/>
  <c r="C573" i="9"/>
  <c r="C592" i="9" s="1"/>
  <c r="C569" i="9" s="1"/>
  <c r="X521" i="8"/>
  <c r="Y521" i="8"/>
  <c r="Y540" i="8" s="1"/>
  <c r="Y516" i="8" s="1"/>
  <c r="B519" i="8"/>
  <c r="Y512" i="8"/>
  <c r="Y515" i="8" s="1"/>
  <c r="Y194" i="1"/>
  <c r="Y196" i="1" s="1"/>
  <c r="X468" i="6" l="1"/>
  <c r="Y456" i="2"/>
  <c r="Y517" i="8"/>
  <c r="C574" i="8" s="1"/>
  <c r="C593" i="8" s="1"/>
  <c r="C570" i="8" s="1"/>
  <c r="X197" i="1"/>
  <c r="C236" i="1"/>
  <c r="C239" i="1" s="1"/>
  <c r="B505" i="2"/>
  <c r="X457" i="2"/>
  <c r="C505" i="2"/>
  <c r="C524" i="2" s="1"/>
  <c r="C500" i="2" s="1"/>
  <c r="C501" i="2" s="1"/>
  <c r="C516" i="6"/>
  <c r="C535" i="6" s="1"/>
  <c r="C511" i="6" s="1"/>
  <c r="C512" i="6" s="1"/>
  <c r="Y516" i="6" s="1"/>
  <c r="Y535" i="6" s="1"/>
  <c r="Y511" i="6" s="1"/>
  <c r="C497" i="5"/>
  <c r="C516" i="5" s="1"/>
  <c r="C492" i="5" s="1"/>
  <c r="C493" i="5" s="1"/>
  <c r="X449" i="5"/>
  <c r="B497" i="5"/>
  <c r="X554" i="4"/>
  <c r="C602" i="4"/>
  <c r="C621" i="4" s="1"/>
  <c r="C597" i="4" s="1"/>
  <c r="C598" i="4" s="1"/>
  <c r="B600" i="4" s="1"/>
  <c r="Y626" i="11"/>
  <c r="C682" i="11" s="1"/>
  <c r="C701" i="11" s="1"/>
  <c r="C678" i="11" s="1"/>
  <c r="B633" i="11"/>
  <c r="X635" i="11"/>
  <c r="X520" i="7"/>
  <c r="C576" i="7"/>
  <c r="C595" i="7" s="1"/>
  <c r="C572" i="7" s="1"/>
  <c r="C573" i="7" s="1"/>
  <c r="C570" i="9"/>
  <c r="C245" i="1"/>
  <c r="C264" i="1" s="1"/>
  <c r="C240" i="1" s="1"/>
  <c r="B245" i="1"/>
  <c r="X518" i="8" l="1"/>
  <c r="C566" i="8"/>
  <c r="C569" i="8" s="1"/>
  <c r="C241" i="1"/>
  <c r="Y236" i="1" s="1"/>
  <c r="X505" i="2"/>
  <c r="Y496" i="2"/>
  <c r="Y499" i="2" s="1"/>
  <c r="Y505" i="2"/>
  <c r="Y524" i="2" s="1"/>
  <c r="Y500" i="2" s="1"/>
  <c r="B503" i="2"/>
  <c r="Y507" i="6"/>
  <c r="Y510" i="6" s="1"/>
  <c r="Y512" i="6" s="1"/>
  <c r="C569" i="6" s="1"/>
  <c r="C588" i="6" s="1"/>
  <c r="C565" i="6" s="1"/>
  <c r="B514" i="6"/>
  <c r="X516" i="6"/>
  <c r="X497" i="5"/>
  <c r="B495" i="5"/>
  <c r="Y497" i="5"/>
  <c r="Y516" i="5" s="1"/>
  <c r="Y492" i="5" s="1"/>
  <c r="Y488" i="5"/>
  <c r="Y491" i="5" s="1"/>
  <c r="Y629" i="11"/>
  <c r="Y631" i="11" s="1"/>
  <c r="C674" i="11" s="1"/>
  <c r="C677" i="11" s="1"/>
  <c r="C679" i="11" s="1"/>
  <c r="Y602" i="4"/>
  <c r="Y621" i="4" s="1"/>
  <c r="Y597" i="4" s="1"/>
  <c r="X602" i="4"/>
  <c r="Y593" i="4"/>
  <c r="C649" i="4" s="1"/>
  <c r="C668" i="4" s="1"/>
  <c r="C645" i="4" s="1"/>
  <c r="C610" i="9"/>
  <c r="C613" i="9" s="1"/>
  <c r="X573" i="9"/>
  <c r="B571" i="9"/>
  <c r="Y573" i="9"/>
  <c r="Y592" i="9" s="1"/>
  <c r="Y569" i="9" s="1"/>
  <c r="Y565" i="9"/>
  <c r="Y568" i="9" s="1"/>
  <c r="C571" i="8"/>
  <c r="C613" i="7"/>
  <c r="C616" i="7" s="1"/>
  <c r="X576" i="7"/>
  <c r="B574" i="7"/>
  <c r="Y576" i="7"/>
  <c r="Y595" i="7" s="1"/>
  <c r="Y572" i="7" s="1"/>
  <c r="Y568" i="7"/>
  <c r="Y571" i="7" s="1"/>
  <c r="X245" i="1"/>
  <c r="Y239" i="1"/>
  <c r="B243" i="1"/>
  <c r="Y245" i="1" l="1"/>
  <c r="Y264" i="1" s="1"/>
  <c r="Y240" i="1" s="1"/>
  <c r="X632" i="11"/>
  <c r="Y501" i="2"/>
  <c r="X513" i="6"/>
  <c r="C561" i="6"/>
  <c r="C564" i="6" s="1"/>
  <c r="C566" i="6" s="1"/>
  <c r="C606" i="6" s="1"/>
  <c r="C609" i="6" s="1"/>
  <c r="Y493" i="5"/>
  <c r="C550" i="5" s="1"/>
  <c r="C569" i="5" s="1"/>
  <c r="C546" i="5" s="1"/>
  <c r="Y596" i="4"/>
  <c r="Y598" i="4" s="1"/>
  <c r="Y570" i="9"/>
  <c r="C619" i="9" s="1"/>
  <c r="C638" i="9" s="1"/>
  <c r="C614" i="9" s="1"/>
  <c r="C615" i="9" s="1"/>
  <c r="Y573" i="7"/>
  <c r="C622" i="7" s="1"/>
  <c r="C641" i="7" s="1"/>
  <c r="C617" i="7" s="1"/>
  <c r="C618" i="7" s="1"/>
  <c r="C611" i="8"/>
  <c r="C614" i="8" s="1"/>
  <c r="X574" i="8"/>
  <c r="B572" i="8"/>
  <c r="Y574" i="8"/>
  <c r="Y593" i="8" s="1"/>
  <c r="Y570" i="8" s="1"/>
  <c r="Y566" i="8"/>
  <c r="Y569" i="8" s="1"/>
  <c r="Y682" i="11"/>
  <c r="Y701" i="11" s="1"/>
  <c r="Y678" i="11" s="1"/>
  <c r="Y674" i="11"/>
  <c r="Y677" i="11" s="1"/>
  <c r="C719" i="11"/>
  <c r="C722" i="11" s="1"/>
  <c r="X682" i="11"/>
  <c r="B680" i="11"/>
  <c r="Y241" i="1"/>
  <c r="C283" i="1" l="1"/>
  <c r="C286" i="1" s="1"/>
  <c r="C291" i="1"/>
  <c r="C310" i="1" s="1"/>
  <c r="C287" i="1" s="1"/>
  <c r="C550" i="2"/>
  <c r="C553" i="2" s="1"/>
  <c r="X502" i="2"/>
  <c r="C558" i="2"/>
  <c r="C577" i="2" s="1"/>
  <c r="C554" i="2" s="1"/>
  <c r="X494" i="5"/>
  <c r="C542" i="5"/>
  <c r="C545" i="5" s="1"/>
  <c r="C547" i="5" s="1"/>
  <c r="Y550" i="5" s="1"/>
  <c r="Y569" i="5" s="1"/>
  <c r="Y546" i="5" s="1"/>
  <c r="Y561" i="6"/>
  <c r="Y564" i="6" s="1"/>
  <c r="Y569" i="6"/>
  <c r="Y588" i="6" s="1"/>
  <c r="Y565" i="6" s="1"/>
  <c r="B567" i="6"/>
  <c r="X569" i="6"/>
  <c r="C641" i="4"/>
  <c r="C644" i="4" s="1"/>
  <c r="C646" i="4" s="1"/>
  <c r="X599" i="4"/>
  <c r="Y679" i="11"/>
  <c r="C728" i="11" s="1"/>
  <c r="C747" i="11" s="1"/>
  <c r="C723" i="11" s="1"/>
  <c r="C724" i="11" s="1"/>
  <c r="B619" i="9"/>
  <c r="X571" i="9"/>
  <c r="B622" i="7"/>
  <c r="X574" i="7"/>
  <c r="Y619" i="9"/>
  <c r="Y638" i="9" s="1"/>
  <c r="Y614" i="9" s="1"/>
  <c r="B617" i="9"/>
  <c r="X619" i="9"/>
  <c r="Y610" i="9"/>
  <c r="Y571" i="8"/>
  <c r="Y622" i="7"/>
  <c r="Y641" i="7" s="1"/>
  <c r="Y617" i="7" s="1"/>
  <c r="B620" i="7"/>
  <c r="X622" i="7"/>
  <c r="Y613" i="7"/>
  <c r="X242" i="1"/>
  <c r="C555" i="2" l="1"/>
  <c r="X558" i="2" s="1"/>
  <c r="Y542" i="5"/>
  <c r="Y545" i="5" s="1"/>
  <c r="Y547" i="5" s="1"/>
  <c r="X550" i="5"/>
  <c r="C587" i="5"/>
  <c r="C590" i="5" s="1"/>
  <c r="B548" i="5"/>
  <c r="Y566" i="6"/>
  <c r="B615" i="6" s="1"/>
  <c r="X649" i="4"/>
  <c r="Y649" i="4"/>
  <c r="Y668" i="4" s="1"/>
  <c r="Y645" i="4" s="1"/>
  <c r="C686" i="4"/>
  <c r="C689" i="4" s="1"/>
  <c r="B647" i="4"/>
  <c r="Y641" i="4"/>
  <c r="Y644" i="4" s="1"/>
  <c r="X680" i="11"/>
  <c r="B728" i="11"/>
  <c r="C666" i="9"/>
  <c r="C685" i="9" s="1"/>
  <c r="C662" i="9" s="1"/>
  <c r="Y613" i="9"/>
  <c r="Y615" i="9" s="1"/>
  <c r="C620" i="8"/>
  <c r="C639" i="8" s="1"/>
  <c r="C615" i="8" s="1"/>
  <c r="C616" i="8" s="1"/>
  <c r="B620" i="8"/>
  <c r="X572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50" i="2" l="1"/>
  <c r="Y553" i="2" s="1"/>
  <c r="C595" i="2"/>
  <c r="C598" i="2" s="1"/>
  <c r="Y558" i="2"/>
  <c r="Y577" i="2" s="1"/>
  <c r="Y554" i="2" s="1"/>
  <c r="B556" i="2"/>
  <c r="C596" i="5"/>
  <c r="C615" i="5" s="1"/>
  <c r="C591" i="5" s="1"/>
  <c r="C592" i="5" s="1"/>
  <c r="B596" i="5"/>
  <c r="X548" i="5"/>
  <c r="X567" i="6"/>
  <c r="C615" i="6"/>
  <c r="C634" i="6" s="1"/>
  <c r="C610" i="6" s="1"/>
  <c r="C611" i="6" s="1"/>
  <c r="Y615" i="6" s="1"/>
  <c r="Y634" i="6" s="1"/>
  <c r="Y610" i="6" s="1"/>
  <c r="Y646" i="4"/>
  <c r="C695" i="4" s="1"/>
  <c r="C714" i="4" s="1"/>
  <c r="C690" i="4" s="1"/>
  <c r="C691" i="4" s="1"/>
  <c r="Y283" i="1"/>
  <c r="Y286" i="1" s="1"/>
  <c r="C658" i="9"/>
  <c r="C661" i="9" s="1"/>
  <c r="C663" i="9" s="1"/>
  <c r="X616" i="9"/>
  <c r="Y620" i="8"/>
  <c r="Y639" i="8" s="1"/>
  <c r="Y615" i="8" s="1"/>
  <c r="B618" i="8"/>
  <c r="X620" i="8"/>
  <c r="Y611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5" i="2" l="1"/>
  <c r="B604" i="2" s="1"/>
  <c r="B594" i="5"/>
  <c r="Y596" i="5"/>
  <c r="Y615" i="5" s="1"/>
  <c r="Y591" i="5" s="1"/>
  <c r="Y587" i="5"/>
  <c r="X596" i="5"/>
  <c r="B613" i="6"/>
  <c r="Y606" i="6"/>
  <c r="Y609" i="6" s="1"/>
  <c r="Y611" i="6" s="1"/>
  <c r="X612" i="6" s="1"/>
  <c r="X615" i="6"/>
  <c r="B695" i="4"/>
  <c r="X647" i="4"/>
  <c r="Y695" i="4"/>
  <c r="Y714" i="4" s="1"/>
  <c r="Y690" i="4" s="1"/>
  <c r="Y686" i="4"/>
  <c r="B693" i="4"/>
  <c r="X695" i="4"/>
  <c r="Y666" i="9"/>
  <c r="Y685" i="9" s="1"/>
  <c r="Y662" i="9" s="1"/>
  <c r="Y658" i="9"/>
  <c r="Y661" i="9" s="1"/>
  <c r="C703" i="9"/>
  <c r="C706" i="9" s="1"/>
  <c r="X666" i="9"/>
  <c r="B664" i="9"/>
  <c r="C667" i="8"/>
  <c r="C686" i="8" s="1"/>
  <c r="C663" i="8" s="1"/>
  <c r="Y614" i="8"/>
  <c r="Y616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6" i="2" l="1"/>
  <c r="C604" i="2"/>
  <c r="C623" i="2" s="1"/>
  <c r="C599" i="2" s="1"/>
  <c r="C600" i="2" s="1"/>
  <c r="B602" i="2" s="1"/>
  <c r="C337" i="1"/>
  <c r="C356" i="1" s="1"/>
  <c r="C332" i="1" s="1"/>
  <c r="C328" i="1"/>
  <c r="C331" i="1" s="1"/>
  <c r="C643" i="5"/>
  <c r="C662" i="5" s="1"/>
  <c r="C639" i="5" s="1"/>
  <c r="Y590" i="5"/>
  <c r="Y592" i="5" s="1"/>
  <c r="C654" i="6"/>
  <c r="C657" i="6" s="1"/>
  <c r="C662" i="6"/>
  <c r="C681" i="6" s="1"/>
  <c r="C658" i="6" s="1"/>
  <c r="Y689" i="4"/>
  <c r="Y691" i="4" s="1"/>
  <c r="C742" i="4"/>
  <c r="C761" i="4" s="1"/>
  <c r="C738" i="4" s="1"/>
  <c r="Y663" i="9"/>
  <c r="X664" i="9" s="1"/>
  <c r="C659" i="8"/>
  <c r="C662" i="8" s="1"/>
  <c r="C664" i="8" s="1"/>
  <c r="X617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5" i="2" l="1"/>
  <c r="C651" i="2" s="1"/>
  <c r="C670" i="2" s="1"/>
  <c r="C647" i="2" s="1"/>
  <c r="Y604" i="2"/>
  <c r="Y623" i="2" s="1"/>
  <c r="Y599" i="2" s="1"/>
  <c r="X604" i="2"/>
  <c r="C333" i="1"/>
  <c r="C635" i="5"/>
  <c r="C638" i="5" s="1"/>
  <c r="C640" i="5" s="1"/>
  <c r="X593" i="5"/>
  <c r="C659" i="6"/>
  <c r="Y662" i="6" s="1"/>
  <c r="Y681" i="6" s="1"/>
  <c r="Y658" i="6" s="1"/>
  <c r="C712" i="9"/>
  <c r="C731" i="9" s="1"/>
  <c r="C707" i="9" s="1"/>
  <c r="C708" i="9" s="1"/>
  <c r="B710" i="9" s="1"/>
  <c r="X692" i="4"/>
  <c r="C734" i="4"/>
  <c r="C737" i="4" s="1"/>
  <c r="C739" i="4" s="1"/>
  <c r="B712" i="9"/>
  <c r="Y667" i="8"/>
  <c r="Y686" i="8" s="1"/>
  <c r="Y663" i="8" s="1"/>
  <c r="Y659" i="8"/>
  <c r="Y662" i="8" s="1"/>
  <c r="C704" i="8"/>
  <c r="C707" i="8" s="1"/>
  <c r="X667" i="8"/>
  <c r="B665" i="8"/>
  <c r="C715" i="7"/>
  <c r="C734" i="7" s="1"/>
  <c r="C710" i="7" s="1"/>
  <c r="C711" i="7" s="1"/>
  <c r="X667" i="7"/>
  <c r="B715" i="7"/>
  <c r="Y772" i="11"/>
  <c r="Y598" i="2" l="1"/>
  <c r="Y600" i="2" s="1"/>
  <c r="Y328" i="1"/>
  <c r="Y331" i="1" s="1"/>
  <c r="Y337" i="1"/>
  <c r="Y351" i="1" s="1"/>
  <c r="Y332" i="1" s="1"/>
  <c r="X337" i="1"/>
  <c r="B335" i="1"/>
  <c r="Y712" i="9"/>
  <c r="Y731" i="9" s="1"/>
  <c r="Y707" i="9" s="1"/>
  <c r="X662" i="6"/>
  <c r="C699" i="6"/>
  <c r="C702" i="6" s="1"/>
  <c r="Y654" i="6"/>
  <c r="Y657" i="6" s="1"/>
  <c r="Y659" i="6" s="1"/>
  <c r="X643" i="5"/>
  <c r="B641" i="5"/>
  <c r="Y643" i="5"/>
  <c r="Y662" i="5" s="1"/>
  <c r="Y639" i="5" s="1"/>
  <c r="Y635" i="5"/>
  <c r="Y638" i="5" s="1"/>
  <c r="C680" i="5"/>
  <c r="C683" i="5" s="1"/>
  <c r="B660" i="6"/>
  <c r="X712" i="9"/>
  <c r="Y703" i="9"/>
  <c r="Y706" i="9" s="1"/>
  <c r="Y734" i="4"/>
  <c r="Y737" i="4" s="1"/>
  <c r="Y742" i="4"/>
  <c r="Y761" i="4" s="1"/>
  <c r="Y738" i="4" s="1"/>
  <c r="C779" i="4"/>
  <c r="C782" i="4" s="1"/>
  <c r="B740" i="4"/>
  <c r="X742" i="4"/>
  <c r="Y664" i="8"/>
  <c r="C713" i="8" s="1"/>
  <c r="C732" i="8" s="1"/>
  <c r="C708" i="8" s="1"/>
  <c r="C709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43" i="2" l="1"/>
  <c r="C646" i="2" s="1"/>
  <c r="C648" i="2" s="1"/>
  <c r="C688" i="2" s="1"/>
  <c r="C691" i="2" s="1"/>
  <c r="X601" i="2"/>
  <c r="Y333" i="1"/>
  <c r="C376" i="1" s="1"/>
  <c r="C379" i="1" s="1"/>
  <c r="Y708" i="9"/>
  <c r="X709" i="9" s="1"/>
  <c r="Y651" i="2"/>
  <c r="Y670" i="2" s="1"/>
  <c r="Y647" i="2" s="1"/>
  <c r="Y643" i="2"/>
  <c r="Y646" i="2" s="1"/>
  <c r="X651" i="2"/>
  <c r="Y640" i="5"/>
  <c r="C689" i="5" s="1"/>
  <c r="C708" i="5" s="1"/>
  <c r="C684" i="5" s="1"/>
  <c r="C685" i="5" s="1"/>
  <c r="C708" i="6"/>
  <c r="C727" i="6" s="1"/>
  <c r="C703" i="6" s="1"/>
  <c r="C704" i="6" s="1"/>
  <c r="Y708" i="6" s="1"/>
  <c r="Y727" i="6" s="1"/>
  <c r="Y703" i="6" s="1"/>
  <c r="B708" i="6"/>
  <c r="X660" i="6"/>
  <c r="C759" i="9"/>
  <c r="C778" i="9" s="1"/>
  <c r="C755" i="9" s="1"/>
  <c r="Y739" i="4"/>
  <c r="X740" i="4" s="1"/>
  <c r="B713" i="8"/>
  <c r="X665" i="8"/>
  <c r="C751" i="9"/>
  <c r="C754" i="9" s="1"/>
  <c r="Y713" i="8"/>
  <c r="Y732" i="8" s="1"/>
  <c r="Y708" i="8" s="1"/>
  <c r="B711" i="8"/>
  <c r="Y704" i="8"/>
  <c r="X713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B649" i="2" l="1"/>
  <c r="C384" i="1"/>
  <c r="C398" i="1" s="1"/>
  <c r="C380" i="1" s="1"/>
  <c r="C381" i="1" s="1"/>
  <c r="X334" i="1"/>
  <c r="Y648" i="2"/>
  <c r="C697" i="2" s="1"/>
  <c r="C716" i="2" s="1"/>
  <c r="C692" i="2" s="1"/>
  <c r="C693" i="2" s="1"/>
  <c r="X708" i="6"/>
  <c r="X641" i="5"/>
  <c r="B689" i="5"/>
  <c r="B706" i="6"/>
  <c r="Y699" i="6"/>
  <c r="Y702" i="6" s="1"/>
  <c r="Y704" i="6" s="1"/>
  <c r="C747" i="6" s="1"/>
  <c r="C750" i="6" s="1"/>
  <c r="B687" i="5"/>
  <c r="Y680" i="5"/>
  <c r="Y689" i="5"/>
  <c r="Y708" i="5" s="1"/>
  <c r="Y684" i="5" s="1"/>
  <c r="X689" i="5"/>
  <c r="C756" i="9"/>
  <c r="Y759" i="9" s="1"/>
  <c r="Y778" i="9" s="1"/>
  <c r="Y755" i="9" s="1"/>
  <c r="B788" i="4"/>
  <c r="C788" i="4"/>
  <c r="C807" i="4" s="1"/>
  <c r="C783" i="4" s="1"/>
  <c r="C784" i="4" s="1"/>
  <c r="B786" i="4" s="1"/>
  <c r="C760" i="8"/>
  <c r="C779" i="8" s="1"/>
  <c r="C756" i="8" s="1"/>
  <c r="Y707" i="8"/>
  <c r="Y709" i="8" s="1"/>
  <c r="C754" i="7"/>
  <c r="C757" i="7" s="1"/>
  <c r="C759" i="7" s="1"/>
  <c r="X712" i="7"/>
  <c r="C868" i="11"/>
  <c r="C887" i="11" s="1"/>
  <c r="C864" i="11" s="1"/>
  <c r="Y815" i="11"/>
  <c r="Y817" i="11" s="1"/>
  <c r="Y384" i="1" l="1"/>
  <c r="Y398" i="1" s="1"/>
  <c r="Y380" i="1" s="1"/>
  <c r="X384" i="1"/>
  <c r="Y376" i="1"/>
  <c r="Y379" i="1" s="1"/>
  <c r="B382" i="1"/>
  <c r="B697" i="2"/>
  <c r="X649" i="2"/>
  <c r="Y697" i="2"/>
  <c r="Y716" i="2" s="1"/>
  <c r="Y692" i="2" s="1"/>
  <c r="Y688" i="2"/>
  <c r="B695" i="2"/>
  <c r="X697" i="2"/>
  <c r="X705" i="6"/>
  <c r="C755" i="6"/>
  <c r="C774" i="6" s="1"/>
  <c r="C751" i="6" s="1"/>
  <c r="C752" i="6" s="1"/>
  <c r="C736" i="5"/>
  <c r="C755" i="5" s="1"/>
  <c r="C732" i="5" s="1"/>
  <c r="Y683" i="5"/>
  <c r="Y685" i="5" s="1"/>
  <c r="X759" i="9"/>
  <c r="Y751" i="9"/>
  <c r="Y754" i="9" s="1"/>
  <c r="Y756" i="9" s="1"/>
  <c r="X757" i="9" s="1"/>
  <c r="B757" i="9"/>
  <c r="C796" i="9"/>
  <c r="C799" i="9" s="1"/>
  <c r="Y779" i="4"/>
  <c r="Y782" i="4" s="1"/>
  <c r="Y788" i="4"/>
  <c r="Y807" i="4" s="1"/>
  <c r="Y783" i="4" s="1"/>
  <c r="X788" i="4"/>
  <c r="C752" i="8"/>
  <c r="C755" i="8" s="1"/>
  <c r="C757" i="8" s="1"/>
  <c r="X710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381" i="1" l="1"/>
  <c r="X382" i="1" s="1"/>
  <c r="Y691" i="2"/>
  <c r="Y693" i="2" s="1"/>
  <c r="C744" i="2"/>
  <c r="C763" i="2" s="1"/>
  <c r="C740" i="2" s="1"/>
  <c r="Y747" i="6"/>
  <c r="Y750" i="6" s="1"/>
  <c r="X755" i="6"/>
  <c r="C792" i="6"/>
  <c r="C795" i="6" s="1"/>
  <c r="Y755" i="6"/>
  <c r="Y774" i="6" s="1"/>
  <c r="Y751" i="6" s="1"/>
  <c r="B753" i="6"/>
  <c r="C728" i="5"/>
  <c r="C731" i="5" s="1"/>
  <c r="C733" i="5" s="1"/>
  <c r="X686" i="5"/>
  <c r="C835" i="4"/>
  <c r="C854" i="4" s="1"/>
  <c r="C831" i="4" s="1"/>
  <c r="Y784" i="4"/>
  <c r="C827" i="4" s="1"/>
  <c r="C830" i="4" s="1"/>
  <c r="C805" i="9"/>
  <c r="C824" i="9" s="1"/>
  <c r="C800" i="9" s="1"/>
  <c r="C801" i="9" s="1"/>
  <c r="B803" i="9" s="1"/>
  <c r="B805" i="9"/>
  <c r="Y760" i="8"/>
  <c r="Y779" i="8" s="1"/>
  <c r="Y756" i="8" s="1"/>
  <c r="Y752" i="8"/>
  <c r="Y755" i="8" s="1"/>
  <c r="C797" i="8"/>
  <c r="C800" i="8" s="1"/>
  <c r="X760" i="8"/>
  <c r="B758" i="8"/>
  <c r="Y759" i="7"/>
  <c r="Y868" i="11"/>
  <c r="Y887" i="11" s="1"/>
  <c r="Y864" i="11" s="1"/>
  <c r="Y860" i="11"/>
  <c r="Y863" i="11" s="1"/>
  <c r="C905" i="11"/>
  <c r="C908" i="11" s="1"/>
  <c r="X868" i="11"/>
  <c r="B866" i="11"/>
  <c r="C425" i="1" l="1"/>
  <c r="C444" i="1" s="1"/>
  <c r="C420" i="1" s="1"/>
  <c r="C416" i="1"/>
  <c r="C419" i="1" s="1"/>
  <c r="B425" i="1"/>
  <c r="X694" i="2"/>
  <c r="C736" i="2"/>
  <c r="C739" i="2" s="1"/>
  <c r="C741" i="2" s="1"/>
  <c r="Y752" i="6"/>
  <c r="X753" i="6" s="1"/>
  <c r="X736" i="5"/>
  <c r="C773" i="5"/>
  <c r="C776" i="5" s="1"/>
  <c r="Y736" i="5"/>
  <c r="Y755" i="5" s="1"/>
  <c r="Y732" i="5" s="1"/>
  <c r="B734" i="5"/>
  <c r="Y728" i="5"/>
  <c r="Y731" i="5" s="1"/>
  <c r="Y805" i="9"/>
  <c r="Y824" i="9" s="1"/>
  <c r="Y800" i="9" s="1"/>
  <c r="X785" i="4"/>
  <c r="Y796" i="9"/>
  <c r="C852" i="9" s="1"/>
  <c r="C871" i="9" s="1"/>
  <c r="C848" i="9" s="1"/>
  <c r="C832" i="4"/>
  <c r="C872" i="4" s="1"/>
  <c r="C875" i="4" s="1"/>
  <c r="X805" i="9"/>
  <c r="Y757" i="8"/>
  <c r="C806" i="8" s="1"/>
  <c r="C825" i="8" s="1"/>
  <c r="C801" i="8" s="1"/>
  <c r="C802" i="8" s="1"/>
  <c r="C808" i="7"/>
  <c r="C827" i="7" s="1"/>
  <c r="C803" i="7" s="1"/>
  <c r="C804" i="7" s="1"/>
  <c r="X760" i="7"/>
  <c r="B808" i="7"/>
  <c r="Y865" i="11"/>
  <c r="C421" i="1" l="1"/>
  <c r="Y733" i="5"/>
  <c r="X734" i="5" s="1"/>
  <c r="Y744" i="2"/>
  <c r="Y763" i="2" s="1"/>
  <c r="Y740" i="2" s="1"/>
  <c r="C781" i="2"/>
  <c r="C784" i="2" s="1"/>
  <c r="B742" i="2"/>
  <c r="X744" i="2"/>
  <c r="Y736" i="2"/>
  <c r="Y739" i="2" s="1"/>
  <c r="Y827" i="4"/>
  <c r="Y830" i="4" s="1"/>
  <c r="C801" i="6"/>
  <c r="C820" i="6" s="1"/>
  <c r="C796" i="6" s="1"/>
  <c r="C797" i="6" s="1"/>
  <c r="Y792" i="6" s="1"/>
  <c r="B801" i="6"/>
  <c r="Y799" i="9"/>
  <c r="Y801" i="9" s="1"/>
  <c r="X802" i="9" s="1"/>
  <c r="Y835" i="4"/>
  <c r="Y854" i="4" s="1"/>
  <c r="Y831" i="4" s="1"/>
  <c r="B833" i="4"/>
  <c r="X835" i="4"/>
  <c r="X758" i="8"/>
  <c r="B806" i="8"/>
  <c r="Y806" i="8"/>
  <c r="Y825" i="8" s="1"/>
  <c r="Y801" i="8" s="1"/>
  <c r="B804" i="8"/>
  <c r="Y797" i="8"/>
  <c r="X806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41" i="2" l="1"/>
  <c r="B790" i="2" s="1"/>
  <c r="Y425" i="1"/>
  <c r="Y444" i="1" s="1"/>
  <c r="Y420" i="1" s="1"/>
  <c r="X425" i="1"/>
  <c r="Y416" i="1"/>
  <c r="Y419" i="1" s="1"/>
  <c r="Y421" i="1" s="1"/>
  <c r="X422" i="1" s="1"/>
  <c r="B423" i="1"/>
  <c r="B782" i="5"/>
  <c r="C782" i="5"/>
  <c r="C801" i="5" s="1"/>
  <c r="C777" i="5" s="1"/>
  <c r="C778" i="5" s="1"/>
  <c r="Y782" i="5" s="1"/>
  <c r="Y801" i="5" s="1"/>
  <c r="Y777" i="5" s="1"/>
  <c r="Y832" i="4"/>
  <c r="X833" i="4" s="1"/>
  <c r="Y801" i="6"/>
  <c r="Y820" i="6" s="1"/>
  <c r="Y796" i="6" s="1"/>
  <c r="X801" i="6"/>
  <c r="B799" i="6"/>
  <c r="C844" i="9"/>
  <c r="C847" i="9" s="1"/>
  <c r="C849" i="9" s="1"/>
  <c r="Y852" i="9" s="1"/>
  <c r="Y871" i="9" s="1"/>
  <c r="Y848" i="9" s="1"/>
  <c r="C848" i="6"/>
  <c r="C867" i="6" s="1"/>
  <c r="C844" i="6" s="1"/>
  <c r="Y795" i="6"/>
  <c r="C853" i="8"/>
  <c r="C872" i="8" s="1"/>
  <c r="C849" i="8" s="1"/>
  <c r="Y800" i="8"/>
  <c r="Y802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X742" i="2" l="1"/>
  <c r="C790" i="2"/>
  <c r="C809" i="2" s="1"/>
  <c r="C785" i="2" s="1"/>
  <c r="C786" i="2" s="1"/>
  <c r="Y790" i="2" s="1"/>
  <c r="Y809" i="2" s="1"/>
  <c r="Y785" i="2" s="1"/>
  <c r="C468" i="1"/>
  <c r="C471" i="1" s="1"/>
  <c r="C476" i="1"/>
  <c r="C495" i="1" s="1"/>
  <c r="C472" i="1" s="1"/>
  <c r="Y773" i="5"/>
  <c r="Y776" i="5" s="1"/>
  <c r="Y778" i="5" s="1"/>
  <c r="B780" i="5"/>
  <c r="X782" i="5"/>
  <c r="B881" i="4"/>
  <c r="C881" i="4"/>
  <c r="C900" i="4" s="1"/>
  <c r="C876" i="4" s="1"/>
  <c r="C877" i="4" s="1"/>
  <c r="X881" i="4" s="1"/>
  <c r="Y797" i="6"/>
  <c r="C840" i="6" s="1"/>
  <c r="C843" i="6" s="1"/>
  <c r="C845" i="6" s="1"/>
  <c r="Y781" i="2"/>
  <c r="X790" i="2"/>
  <c r="X852" i="9"/>
  <c r="Y844" i="9"/>
  <c r="Y847" i="9" s="1"/>
  <c r="Y849" i="9" s="1"/>
  <c r="C898" i="9" s="1"/>
  <c r="C917" i="9" s="1"/>
  <c r="C893" i="9" s="1"/>
  <c r="B850" i="9"/>
  <c r="C889" i="9"/>
  <c r="C892" i="9" s="1"/>
  <c r="Y910" i="11"/>
  <c r="C962" i="11" s="1"/>
  <c r="C981" i="11" s="1"/>
  <c r="C958" i="11" s="1"/>
  <c r="C845" i="8"/>
  <c r="C848" i="8" s="1"/>
  <c r="C850" i="8" s="1"/>
  <c r="X803" i="8"/>
  <c r="C847" i="7"/>
  <c r="C850" i="7" s="1"/>
  <c r="C852" i="7" s="1"/>
  <c r="X805" i="7"/>
  <c r="C473" i="1" l="1"/>
  <c r="B788" i="2"/>
  <c r="C513" i="1"/>
  <c r="C516" i="1" s="1"/>
  <c r="X476" i="1"/>
  <c r="Y476" i="1"/>
  <c r="Y495" i="1" s="1"/>
  <c r="Y472" i="1" s="1"/>
  <c r="Y468" i="1"/>
  <c r="Y471" i="1" s="1"/>
  <c r="B474" i="1"/>
  <c r="C829" i="5"/>
  <c r="C848" i="5" s="1"/>
  <c r="C825" i="5" s="1"/>
  <c r="C954" i="11"/>
  <c r="C957" i="11" s="1"/>
  <c r="Y872" i="4"/>
  <c r="Y875" i="4" s="1"/>
  <c r="Y881" i="4"/>
  <c r="Y900" i="4" s="1"/>
  <c r="Y876" i="4" s="1"/>
  <c r="B879" i="4"/>
  <c r="X798" i="6"/>
  <c r="Y784" i="2"/>
  <c r="Y786" i="2" s="1"/>
  <c r="C837" i="2"/>
  <c r="C856" i="2" s="1"/>
  <c r="C833" i="2" s="1"/>
  <c r="X779" i="5"/>
  <c r="C821" i="5"/>
  <c r="C824" i="5" s="1"/>
  <c r="C894" i="9"/>
  <c r="Y898" i="9" s="1"/>
  <c r="Y917" i="9" s="1"/>
  <c r="Y893" i="9" s="1"/>
  <c r="Y840" i="6"/>
  <c r="Y843" i="6" s="1"/>
  <c r="Y848" i="6"/>
  <c r="Y867" i="6" s="1"/>
  <c r="Y844" i="6" s="1"/>
  <c r="C885" i="6"/>
  <c r="C888" i="6" s="1"/>
  <c r="B846" i="6"/>
  <c r="X848" i="6"/>
  <c r="X850" i="9"/>
  <c r="X911" i="11"/>
  <c r="B898" i="9"/>
  <c r="Y853" i="8"/>
  <c r="Y872" i="8" s="1"/>
  <c r="Y849" i="8" s="1"/>
  <c r="Y845" i="8"/>
  <c r="Y848" i="8" s="1"/>
  <c r="C890" i="8"/>
  <c r="C893" i="8" s="1"/>
  <c r="X853" i="8"/>
  <c r="B851" i="8"/>
  <c r="Y855" i="7"/>
  <c r="Y874" i="7" s="1"/>
  <c r="Y851" i="7" s="1"/>
  <c r="Y847" i="7"/>
  <c r="Y850" i="7" s="1"/>
  <c r="C892" i="7"/>
  <c r="C895" i="7" s="1"/>
  <c r="X855" i="7"/>
  <c r="B853" i="7"/>
  <c r="C959" i="11"/>
  <c r="Y473" i="1" l="1"/>
  <c r="C826" i="5"/>
  <c r="X829" i="5" s="1"/>
  <c r="X898" i="9"/>
  <c r="Y877" i="4"/>
  <c r="C921" i="4" s="1"/>
  <c r="C924" i="4" s="1"/>
  <c r="B522" i="1"/>
  <c r="X474" i="1"/>
  <c r="C522" i="1"/>
  <c r="C541" i="1" s="1"/>
  <c r="C517" i="1" s="1"/>
  <c r="C518" i="1" s="1"/>
  <c r="C829" i="2"/>
  <c r="C832" i="2" s="1"/>
  <c r="C834" i="2" s="1"/>
  <c r="X787" i="2"/>
  <c r="B896" i="9"/>
  <c r="Y889" i="9"/>
  <c r="Y892" i="9" s="1"/>
  <c r="Y894" i="9" s="1"/>
  <c r="C946" i="9" s="1"/>
  <c r="C965" i="9" s="1"/>
  <c r="C942" i="9" s="1"/>
  <c r="Y845" i="6"/>
  <c r="X846" i="6" s="1"/>
  <c r="Y850" i="8"/>
  <c r="X851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Y829" i="5" l="1"/>
  <c r="Y848" i="5" s="1"/>
  <c r="Y825" i="5" s="1"/>
  <c r="Y821" i="5"/>
  <c r="Y824" i="5" s="1"/>
  <c r="Y826" i="5" s="1"/>
  <c r="B875" i="5" s="1"/>
  <c r="B827" i="5"/>
  <c r="C866" i="5"/>
  <c r="C869" i="5" s="1"/>
  <c r="C899" i="8"/>
  <c r="C918" i="8" s="1"/>
  <c r="C894" i="8" s="1"/>
  <c r="C895" i="8" s="1"/>
  <c r="B897" i="8" s="1"/>
  <c r="X878" i="4"/>
  <c r="C929" i="4"/>
  <c r="C948" i="4" s="1"/>
  <c r="C925" i="4" s="1"/>
  <c r="C926" i="4" s="1"/>
  <c r="Y921" i="4" s="1"/>
  <c r="Y924" i="4" s="1"/>
  <c r="Y522" i="1"/>
  <c r="Y541" i="1" s="1"/>
  <c r="Y517" i="1" s="1"/>
  <c r="X522" i="1"/>
  <c r="B520" i="1"/>
  <c r="Y513" i="1"/>
  <c r="Y516" i="1" s="1"/>
  <c r="Y837" i="2"/>
  <c r="Y856" i="2" s="1"/>
  <c r="Y833" i="2" s="1"/>
  <c r="C874" i="2"/>
  <c r="C877" i="2" s="1"/>
  <c r="B835" i="2"/>
  <c r="Y829" i="2"/>
  <c r="Y832" i="2" s="1"/>
  <c r="X837" i="2"/>
  <c r="C938" i="9"/>
  <c r="C941" i="9" s="1"/>
  <c r="C943" i="9" s="1"/>
  <c r="X895" i="9"/>
  <c r="C894" i="6"/>
  <c r="C913" i="6" s="1"/>
  <c r="C889" i="6" s="1"/>
  <c r="C890" i="6" s="1"/>
  <c r="B892" i="6" s="1"/>
  <c r="B894" i="6"/>
  <c r="B899" i="8"/>
  <c r="X853" i="7"/>
  <c r="B901" i="7"/>
  <c r="Y899" i="8"/>
  <c r="Y918" i="8" s="1"/>
  <c r="Y894" i="8" s="1"/>
  <c r="Y901" i="7"/>
  <c r="Y920" i="7" s="1"/>
  <c r="Y896" i="7" s="1"/>
  <c r="B899" i="7"/>
  <c r="Y892" i="7"/>
  <c r="Y895" i="7" s="1"/>
  <c r="X901" i="7"/>
  <c r="Y959" i="11"/>
  <c r="X899" i="8" l="1"/>
  <c r="Y890" i="8"/>
  <c r="Y893" i="8" s="1"/>
  <c r="Y895" i="8" s="1"/>
  <c r="C875" i="5"/>
  <c r="C894" i="5" s="1"/>
  <c r="C870" i="5" s="1"/>
  <c r="C871" i="5" s="1"/>
  <c r="Y875" i="5" s="1"/>
  <c r="Y894" i="5" s="1"/>
  <c r="Y870" i="5" s="1"/>
  <c r="X827" i="5"/>
  <c r="Y929" i="4"/>
  <c r="Y948" i="4" s="1"/>
  <c r="Y925" i="4" s="1"/>
  <c r="Y926" i="4" s="1"/>
  <c r="C975" i="4" s="1"/>
  <c r="C994" i="4" s="1"/>
  <c r="C970" i="4" s="1"/>
  <c r="C966" i="4"/>
  <c r="C969" i="4" s="1"/>
  <c r="B927" i="4"/>
  <c r="X929" i="4"/>
  <c r="Y518" i="1"/>
  <c r="C575" i="1" s="1"/>
  <c r="C594" i="1" s="1"/>
  <c r="C571" i="1" s="1"/>
  <c r="Y834" i="2"/>
  <c r="X835" i="2" s="1"/>
  <c r="Y885" i="6"/>
  <c r="Y888" i="6" s="1"/>
  <c r="X894" i="6"/>
  <c r="Y894" i="6"/>
  <c r="Y913" i="6" s="1"/>
  <c r="Y889" i="6" s="1"/>
  <c r="Y897" i="7"/>
  <c r="C941" i="7" s="1"/>
  <c r="C944" i="7" s="1"/>
  <c r="Y946" i="9"/>
  <c r="Y965" i="9" s="1"/>
  <c r="Y942" i="9" s="1"/>
  <c r="Y938" i="9"/>
  <c r="Y941" i="9" s="1"/>
  <c r="C983" i="9"/>
  <c r="C986" i="9" s="1"/>
  <c r="X946" i="9"/>
  <c r="B944" i="9"/>
  <c r="C1008" i="11"/>
  <c r="C1027" i="11" s="1"/>
  <c r="C1003" i="11" s="1"/>
  <c r="C1004" i="11" s="1"/>
  <c r="X960" i="11"/>
  <c r="B1008" i="11"/>
  <c r="C939" i="8" l="1"/>
  <c r="C942" i="8" s="1"/>
  <c r="C947" i="8"/>
  <c r="C966" i="8" s="1"/>
  <c r="C943" i="8" s="1"/>
  <c r="X896" i="8"/>
  <c r="C949" i="7"/>
  <c r="C968" i="7" s="1"/>
  <c r="C945" i="7" s="1"/>
  <c r="B873" i="5"/>
  <c r="X875" i="5"/>
  <c r="Y866" i="5"/>
  <c r="Y869" i="5" s="1"/>
  <c r="Y871" i="5" s="1"/>
  <c r="C923" i="5" s="1"/>
  <c r="C942" i="5" s="1"/>
  <c r="C919" i="5" s="1"/>
  <c r="C971" i="4"/>
  <c r="Y975" i="4" s="1"/>
  <c r="Y994" i="4" s="1"/>
  <c r="Y970" i="4" s="1"/>
  <c r="X519" i="1"/>
  <c r="C567" i="1"/>
  <c r="C570" i="1" s="1"/>
  <c r="C572" i="1" s="1"/>
  <c r="C612" i="1" s="1"/>
  <c r="C615" i="1" s="1"/>
  <c r="C883" i="2"/>
  <c r="C902" i="2" s="1"/>
  <c r="C878" i="2" s="1"/>
  <c r="C879" i="2" s="1"/>
  <c r="X883" i="2" s="1"/>
  <c r="B883" i="2"/>
  <c r="Y890" i="6"/>
  <c r="X891" i="6" s="1"/>
  <c r="B975" i="4"/>
  <c r="X927" i="4"/>
  <c r="X898" i="7"/>
  <c r="C946" i="7"/>
  <c r="Y941" i="7" s="1"/>
  <c r="Y944" i="7" s="1"/>
  <c r="C944" i="8"/>
  <c r="Y939" i="8" s="1"/>
  <c r="Y942" i="8" s="1"/>
  <c r="Y943" i="9"/>
  <c r="Y1008" i="11"/>
  <c r="Y1027" i="11" s="1"/>
  <c r="Y1003" i="11" s="1"/>
  <c r="B1006" i="11"/>
  <c r="Y999" i="11"/>
  <c r="X1008" i="11"/>
  <c r="Y947" i="8" l="1"/>
  <c r="Y966" i="8" s="1"/>
  <c r="Y943" i="8" s="1"/>
  <c r="Y966" i="4"/>
  <c r="C1022" i="4" s="1"/>
  <c r="C1041" i="4" s="1"/>
  <c r="C1018" i="4" s="1"/>
  <c r="B973" i="4"/>
  <c r="C915" i="5"/>
  <c r="C918" i="5" s="1"/>
  <c r="C920" i="5" s="1"/>
  <c r="X923" i="5" s="1"/>
  <c r="X872" i="5"/>
  <c r="X975" i="4"/>
  <c r="B573" i="1"/>
  <c r="X575" i="1"/>
  <c r="Y567" i="1"/>
  <c r="Y570" i="1" s="1"/>
  <c r="Y575" i="1"/>
  <c r="Y594" i="1" s="1"/>
  <c r="Y571" i="1" s="1"/>
  <c r="B881" i="2"/>
  <c r="Y883" i="2"/>
  <c r="Y902" i="2" s="1"/>
  <c r="Y878" i="2" s="1"/>
  <c r="Y874" i="2"/>
  <c r="Y877" i="2" s="1"/>
  <c r="C934" i="6"/>
  <c r="C937" i="6" s="1"/>
  <c r="C942" i="6"/>
  <c r="C961" i="6" s="1"/>
  <c r="C938" i="6" s="1"/>
  <c r="Y969" i="4"/>
  <c r="Y971" i="4" s="1"/>
  <c r="B945" i="8"/>
  <c r="C984" i="8"/>
  <c r="C987" i="8" s="1"/>
  <c r="B947" i="7"/>
  <c r="Y949" i="7"/>
  <c r="Y968" i="7" s="1"/>
  <c r="Y945" i="7" s="1"/>
  <c r="Y946" i="7" s="1"/>
  <c r="X949" i="7"/>
  <c r="Y944" i="8"/>
  <c r="X945" i="8" s="1"/>
  <c r="C986" i="7"/>
  <c r="C989" i="7" s="1"/>
  <c r="X947" i="8"/>
  <c r="C992" i="9"/>
  <c r="C1011" i="9" s="1"/>
  <c r="C987" i="9" s="1"/>
  <c r="C988" i="9" s="1"/>
  <c r="X944" i="9"/>
  <c r="B992" i="9"/>
  <c r="C1055" i="11"/>
  <c r="C1074" i="11" s="1"/>
  <c r="C1051" i="11" s="1"/>
  <c r="Y1002" i="11"/>
  <c r="Y1004" i="11" s="1"/>
  <c r="Y923" i="5" l="1"/>
  <c r="Y942" i="5" s="1"/>
  <c r="Y919" i="5" s="1"/>
  <c r="Y915" i="5"/>
  <c r="Y918" i="5" s="1"/>
  <c r="C960" i="5"/>
  <c r="C963" i="5" s="1"/>
  <c r="B921" i="5"/>
  <c r="C993" i="8"/>
  <c r="C1012" i="8" s="1"/>
  <c r="C988" i="8" s="1"/>
  <c r="C989" i="8" s="1"/>
  <c r="B991" i="8" s="1"/>
  <c r="Y572" i="1"/>
  <c r="Y879" i="2"/>
  <c r="C931" i="2" s="1"/>
  <c r="C950" i="2" s="1"/>
  <c r="C927" i="2" s="1"/>
  <c r="C939" i="6"/>
  <c r="B940" i="6" s="1"/>
  <c r="X972" i="4"/>
  <c r="C1014" i="4"/>
  <c r="C1017" i="4" s="1"/>
  <c r="C1019" i="4" s="1"/>
  <c r="B993" i="8"/>
  <c r="Y992" i="9"/>
  <c r="Y1011" i="9" s="1"/>
  <c r="Y987" i="9" s="1"/>
  <c r="B990" i="9"/>
  <c r="Y983" i="9"/>
  <c r="X992" i="9"/>
  <c r="Y993" i="8"/>
  <c r="Y1012" i="8" s="1"/>
  <c r="Y988" i="8" s="1"/>
  <c r="C995" i="7"/>
  <c r="C1014" i="7" s="1"/>
  <c r="C990" i="7" s="1"/>
  <c r="C991" i="7" s="1"/>
  <c r="X947" i="7"/>
  <c r="B995" i="7"/>
  <c r="C1047" i="11"/>
  <c r="C1050" i="11" s="1"/>
  <c r="C1052" i="11" s="1"/>
  <c r="X1005" i="11"/>
  <c r="X993" i="8" l="1"/>
  <c r="Y984" i="8"/>
  <c r="Y920" i="5"/>
  <c r="C969" i="5" s="1"/>
  <c r="C988" i="5" s="1"/>
  <c r="C964" i="5" s="1"/>
  <c r="C965" i="5" s="1"/>
  <c r="Y969" i="5" s="1"/>
  <c r="Y988" i="5" s="1"/>
  <c r="Y964" i="5" s="1"/>
  <c r="Y934" i="6"/>
  <c r="Y937" i="6" s="1"/>
  <c r="X880" i="2"/>
  <c r="C621" i="1"/>
  <c r="C640" i="1" s="1"/>
  <c r="C616" i="1" s="1"/>
  <c r="C617" i="1" s="1"/>
  <c r="X573" i="1"/>
  <c r="B621" i="1"/>
  <c r="C923" i="2"/>
  <c r="C926" i="2" s="1"/>
  <c r="C928" i="2" s="1"/>
  <c r="Y923" i="2" s="1"/>
  <c r="Y926" i="2" s="1"/>
  <c r="X921" i="5"/>
  <c r="Y942" i="6"/>
  <c r="Y961" i="6" s="1"/>
  <c r="Y938" i="6" s="1"/>
  <c r="C979" i="6"/>
  <c r="C982" i="6" s="1"/>
  <c r="X942" i="6"/>
  <c r="Y1014" i="4"/>
  <c r="Y1017" i="4" s="1"/>
  <c r="X1022" i="4"/>
  <c r="Y1022" i="4"/>
  <c r="Y1041" i="4" s="1"/>
  <c r="Y1018" i="4" s="1"/>
  <c r="C1059" i="4"/>
  <c r="C1062" i="4" s="1"/>
  <c r="B1020" i="4"/>
  <c r="C1039" i="9"/>
  <c r="C1058" i="9" s="1"/>
  <c r="C1035" i="9" s="1"/>
  <c r="Y986" i="9"/>
  <c r="Y988" i="9" s="1"/>
  <c r="C1040" i="8"/>
  <c r="C1059" i="8" s="1"/>
  <c r="C1036" i="8" s="1"/>
  <c r="Y987" i="8"/>
  <c r="Y989" i="8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969" i="5" l="1"/>
  <c r="B967" i="5"/>
  <c r="Y960" i="5"/>
  <c r="C1016" i="5" s="1"/>
  <c r="C1035" i="5" s="1"/>
  <c r="C1012" i="5" s="1"/>
  <c r="X969" i="5"/>
  <c r="Y939" i="6"/>
  <c r="X940" i="6" s="1"/>
  <c r="Y931" i="2"/>
  <c r="Y950" i="2" s="1"/>
  <c r="Y927" i="2" s="1"/>
  <c r="Y928" i="2" s="1"/>
  <c r="X929" i="2" s="1"/>
  <c r="X621" i="1"/>
  <c r="Y612" i="1"/>
  <c r="Y621" i="1"/>
  <c r="Y640" i="1" s="1"/>
  <c r="Y616" i="1" s="1"/>
  <c r="B619" i="1"/>
  <c r="B929" i="2"/>
  <c r="X931" i="2"/>
  <c r="C968" i="2"/>
  <c r="C971" i="2" s="1"/>
  <c r="Y1019" i="4"/>
  <c r="C1031" i="9"/>
  <c r="C1034" i="9" s="1"/>
  <c r="C1036" i="9" s="1"/>
  <c r="X989" i="9"/>
  <c r="C1032" i="8"/>
  <c r="C1035" i="8" s="1"/>
  <c r="C1037" i="8" s="1"/>
  <c r="X990" i="8"/>
  <c r="C1042" i="7"/>
  <c r="C1061" i="7" s="1"/>
  <c r="C1038" i="7" s="1"/>
  <c r="Y989" i="7"/>
  <c r="Y991" i="7" s="1"/>
  <c r="Y1052" i="11"/>
  <c r="C988" i="6" l="1"/>
  <c r="C1007" i="6" s="1"/>
  <c r="C983" i="6" s="1"/>
  <c r="C984" i="6" s="1"/>
  <c r="Y963" i="5"/>
  <c r="Y965" i="5" s="1"/>
  <c r="B988" i="6"/>
  <c r="Y615" i="1"/>
  <c r="Y617" i="1" s="1"/>
  <c r="C668" i="1"/>
  <c r="C687" i="1" s="1"/>
  <c r="C664" i="1" s="1"/>
  <c r="C977" i="2"/>
  <c r="C996" i="2" s="1"/>
  <c r="C972" i="2" s="1"/>
  <c r="C973" i="2" s="1"/>
  <c r="X977" i="2" s="1"/>
  <c r="B977" i="2"/>
  <c r="X966" i="5"/>
  <c r="C1008" i="5"/>
  <c r="C1011" i="5" s="1"/>
  <c r="C1013" i="5" s="1"/>
  <c r="Y979" i="6"/>
  <c r="Y982" i="6" s="1"/>
  <c r="X988" i="6"/>
  <c r="B986" i="6"/>
  <c r="Y988" i="6"/>
  <c r="Y1007" i="6" s="1"/>
  <c r="Y983" i="6" s="1"/>
  <c r="X1020" i="4"/>
  <c r="C1068" i="4"/>
  <c r="C1087" i="4" s="1"/>
  <c r="C1063" i="4" s="1"/>
  <c r="C1064" i="4" s="1"/>
  <c r="B1068" i="4"/>
  <c r="Y1039" i="9"/>
  <c r="Y1058" i="9" s="1"/>
  <c r="Y1035" i="9" s="1"/>
  <c r="Y1031" i="9"/>
  <c r="Y1034" i="9" s="1"/>
  <c r="C1076" i="9"/>
  <c r="C1079" i="9" s="1"/>
  <c r="X1039" i="9"/>
  <c r="B1037" i="9"/>
  <c r="Y1040" i="8"/>
  <c r="Y1059" i="8" s="1"/>
  <c r="Y1036" i="8" s="1"/>
  <c r="Y1032" i="8"/>
  <c r="Y1035" i="8" s="1"/>
  <c r="C1077" i="8"/>
  <c r="C1080" i="8" s="1"/>
  <c r="X1040" i="8"/>
  <c r="B1038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C660" i="1" l="1"/>
  <c r="C663" i="1" s="1"/>
  <c r="C665" i="1" s="1"/>
  <c r="X618" i="1"/>
  <c r="B975" i="2"/>
  <c r="Y977" i="2"/>
  <c r="Y996" i="2" s="1"/>
  <c r="Y972" i="2" s="1"/>
  <c r="Y968" i="2"/>
  <c r="C1024" i="2" s="1"/>
  <c r="C1043" i="2" s="1"/>
  <c r="C1020" i="2" s="1"/>
  <c r="C1035" i="6"/>
  <c r="C1054" i="6" s="1"/>
  <c r="C1031" i="6" s="1"/>
  <c r="Y1008" i="5"/>
  <c r="Y1011" i="5" s="1"/>
  <c r="X1016" i="5"/>
  <c r="Y1016" i="5"/>
  <c r="Y1035" i="5" s="1"/>
  <c r="Y1012" i="5" s="1"/>
  <c r="C1053" i="5"/>
  <c r="C1056" i="5" s="1"/>
  <c r="B1014" i="5"/>
  <c r="Y984" i="6"/>
  <c r="X985" i="6" s="1"/>
  <c r="X1068" i="4"/>
  <c r="Y1068" i="4"/>
  <c r="Y1087" i="4" s="1"/>
  <c r="Y1063" i="4" s="1"/>
  <c r="Y1059" i="4"/>
  <c r="Y1062" i="4" s="1"/>
  <c r="B1066" i="4"/>
  <c r="Y1037" i="8"/>
  <c r="X1038" i="8" s="1"/>
  <c r="Y103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68" i="1" l="1"/>
  <c r="Y687" i="1" s="1"/>
  <c r="Y664" i="1" s="1"/>
  <c r="X668" i="1"/>
  <c r="B666" i="1"/>
  <c r="Y660" i="1"/>
  <c r="Y663" i="1" s="1"/>
  <c r="C705" i="1"/>
  <c r="C708" i="1" s="1"/>
  <c r="Y971" i="2"/>
  <c r="Y973" i="2" s="1"/>
  <c r="X974" i="2" s="1"/>
  <c r="Y1013" i="5"/>
  <c r="C1027" i="6"/>
  <c r="C1030" i="6" s="1"/>
  <c r="C1032" i="6" s="1"/>
  <c r="Y1027" i="6" s="1"/>
  <c r="Y1030" i="6" s="1"/>
  <c r="Y1064" i="4"/>
  <c r="X1065" i="4" s="1"/>
  <c r="C1086" i="8"/>
  <c r="C1105" i="8" s="1"/>
  <c r="C1081" i="8" s="1"/>
  <c r="C1082" i="8" s="1"/>
  <c r="B1084" i="8" s="1"/>
  <c r="B1086" i="8"/>
  <c r="Y1097" i="11"/>
  <c r="X1098" i="11" s="1"/>
  <c r="C1085" i="9"/>
  <c r="C1104" i="9" s="1"/>
  <c r="C1080" i="9" s="1"/>
  <c r="C1081" i="9" s="1"/>
  <c r="X1037" i="9"/>
  <c r="B1085" i="9"/>
  <c r="Y1039" i="7"/>
  <c r="Y665" i="1" l="1"/>
  <c r="B714" i="1" s="1"/>
  <c r="C1016" i="2"/>
  <c r="C1019" i="2" s="1"/>
  <c r="C1021" i="2" s="1"/>
  <c r="Y1024" i="2" s="1"/>
  <c r="Y1043" i="2" s="1"/>
  <c r="Y1020" i="2" s="1"/>
  <c r="C1072" i="6"/>
  <c r="C1075" i="6" s="1"/>
  <c r="C1062" i="5"/>
  <c r="C1081" i="5" s="1"/>
  <c r="C1057" i="5" s="1"/>
  <c r="C1058" i="5" s="1"/>
  <c r="X1014" i="5"/>
  <c r="B1062" i="5"/>
  <c r="B1033" i="6"/>
  <c r="X1035" i="6"/>
  <c r="Y1035" i="6"/>
  <c r="Y1054" i="6" s="1"/>
  <c r="Y1031" i="6" s="1"/>
  <c r="Y1032" i="6" s="1"/>
  <c r="Y1077" i="8"/>
  <c r="Y1080" i="8" s="1"/>
  <c r="Y1086" i="8"/>
  <c r="Y1105" i="8" s="1"/>
  <c r="Y1081" i="8" s="1"/>
  <c r="X1086" i="8"/>
  <c r="Y1085" i="9"/>
  <c r="Y1104" i="9" s="1"/>
  <c r="Y1080" i="9" s="1"/>
  <c r="B1083" i="9"/>
  <c r="Y1076" i="9"/>
  <c r="Y1079" i="9" s="1"/>
  <c r="X1085" i="9"/>
  <c r="C1088" i="7"/>
  <c r="C1107" i="7" s="1"/>
  <c r="C1083" i="7" s="1"/>
  <c r="C1084" i="7" s="1"/>
  <c r="X1040" i="7"/>
  <c r="B1088" i="7"/>
  <c r="C714" i="1" l="1"/>
  <c r="C733" i="1" s="1"/>
  <c r="C709" i="1" s="1"/>
  <c r="C710" i="1" s="1"/>
  <c r="Y705" i="1" s="1"/>
  <c r="X666" i="1"/>
  <c r="C1061" i="2"/>
  <c r="C1064" i="2" s="1"/>
  <c r="B1022" i="2"/>
  <c r="Y1016" i="2"/>
  <c r="Y1019" i="2" s="1"/>
  <c r="Y1021" i="2" s="1"/>
  <c r="X1022" i="2" s="1"/>
  <c r="X1024" i="2"/>
  <c r="Y1062" i="5"/>
  <c r="Y1081" i="5" s="1"/>
  <c r="Y1057" i="5" s="1"/>
  <c r="Y1053" i="5"/>
  <c r="Y1056" i="5" s="1"/>
  <c r="B1060" i="5"/>
  <c r="X1062" i="5"/>
  <c r="X1033" i="6"/>
  <c r="C1081" i="6"/>
  <c r="C1100" i="6" s="1"/>
  <c r="C1076" i="6" s="1"/>
  <c r="C1077" i="6" s="1"/>
  <c r="B1081" i="6"/>
  <c r="Y1082" i="8"/>
  <c r="X1083" i="8" s="1"/>
  <c r="Y1081" i="9"/>
  <c r="X1082" i="9" s="1"/>
  <c r="Y1088" i="7"/>
  <c r="Y1107" i="7" s="1"/>
  <c r="Y1083" i="7" s="1"/>
  <c r="B1086" i="7"/>
  <c r="Y1079" i="7"/>
  <c r="Y1082" i="7" s="1"/>
  <c r="X1088" i="7"/>
  <c r="B712" i="1" l="1"/>
  <c r="Y714" i="1"/>
  <c r="Y733" i="1" s="1"/>
  <c r="Y709" i="1" s="1"/>
  <c r="X714" i="1"/>
  <c r="C761" i="1"/>
  <c r="C780" i="1" s="1"/>
  <c r="C757" i="1" s="1"/>
  <c r="Y708" i="1"/>
  <c r="C1070" i="2"/>
  <c r="C1089" i="2" s="1"/>
  <c r="C1065" i="2" s="1"/>
  <c r="C1066" i="2" s="1"/>
  <c r="X1070" i="2" s="1"/>
  <c r="B1070" i="2"/>
  <c r="Y1058" i="5"/>
  <c r="X1059" i="5" s="1"/>
  <c r="B1079" i="6"/>
  <c r="X1081" i="6"/>
  <c r="Y1081" i="6"/>
  <c r="Y1100" i="6" s="1"/>
  <c r="Y1076" i="6" s="1"/>
  <c r="Y1072" i="6"/>
  <c r="Y1075" i="6" s="1"/>
  <c r="Y1084" i="7"/>
  <c r="X1085" i="7" s="1"/>
  <c r="Y710" i="1" l="1"/>
  <c r="C753" i="1" s="1"/>
  <c r="C756" i="1" s="1"/>
  <c r="C758" i="1" s="1"/>
  <c r="B1068" i="2"/>
  <c r="Y1061" i="2"/>
  <c r="Y1064" i="2" s="1"/>
  <c r="Y1070" i="2"/>
  <c r="Y1089" i="2" s="1"/>
  <c r="Y1065" i="2" s="1"/>
  <c r="Y1077" i="6"/>
  <c r="X1078" i="6" s="1"/>
  <c r="X711" i="1" l="1"/>
  <c r="Y761" i="1"/>
  <c r="Y780" i="1" s="1"/>
  <c r="Y757" i="1" s="1"/>
  <c r="B759" i="1"/>
  <c r="X761" i="1"/>
  <c r="C798" i="1"/>
  <c r="C801" i="1" s="1"/>
  <c r="Y753" i="1"/>
  <c r="Y756" i="1" s="1"/>
  <c r="Y758" i="1" s="1"/>
  <c r="Y1066" i="2"/>
  <c r="X1067" i="2" s="1"/>
  <c r="C807" i="1" l="1"/>
  <c r="C826" i="1" s="1"/>
  <c r="C802" i="1" s="1"/>
  <c r="C803" i="1" s="1"/>
  <c r="X759" i="1"/>
  <c r="B807" i="1"/>
  <c r="X807" i="1" l="1"/>
  <c r="Y798" i="1"/>
  <c r="B805" i="1"/>
  <c r="Y807" i="1"/>
  <c r="Y826" i="1" s="1"/>
  <c r="Y802" i="1" s="1"/>
  <c r="C854" i="1" l="1"/>
  <c r="C873" i="1" s="1"/>
  <c r="C850" i="1" s="1"/>
  <c r="Y801" i="1"/>
  <c r="Y803" i="1" s="1"/>
  <c r="X804" i="1" l="1"/>
  <c r="C846" i="1"/>
  <c r="C849" i="1" s="1"/>
  <c r="C851" i="1" s="1"/>
  <c r="X854" i="1" l="1"/>
  <c r="Y846" i="1"/>
  <c r="Y849" i="1" s="1"/>
  <c r="Y854" i="1"/>
  <c r="Y873" i="1" s="1"/>
  <c r="Y850" i="1" s="1"/>
  <c r="B852" i="1"/>
  <c r="C891" i="1"/>
  <c r="C894" i="1" s="1"/>
  <c r="Y851" i="1" l="1"/>
  <c r="X852" i="1" l="1"/>
  <c r="C900" i="1"/>
  <c r="C919" i="1" s="1"/>
  <c r="C895" i="1" s="1"/>
  <c r="C896" i="1" s="1"/>
  <c r="B900" i="1"/>
  <c r="X900" i="1" l="1"/>
  <c r="B898" i="1"/>
  <c r="Y900" i="1"/>
  <c r="Y919" i="1" s="1"/>
  <c r="Y895" i="1" s="1"/>
  <c r="Y891" i="1"/>
  <c r="Y894" i="1" s="1"/>
  <c r="Y896" i="1" l="1"/>
  <c r="X897" i="1" l="1"/>
  <c r="C940" i="1"/>
  <c r="C943" i="1" s="1"/>
  <c r="C948" i="1"/>
  <c r="C967" i="1" s="1"/>
  <c r="C944" i="1" s="1"/>
  <c r="C945" i="1" l="1"/>
  <c r="Y940" i="1" s="1"/>
  <c r="Y943" i="1" s="1"/>
  <c r="C985" i="1" l="1"/>
  <c r="C988" i="1" s="1"/>
  <c r="Y948" i="1"/>
  <c r="Y967" i="1" s="1"/>
  <c r="Y944" i="1" s="1"/>
  <c r="Y945" i="1" s="1"/>
  <c r="B946" i="1"/>
  <c r="X948" i="1"/>
  <c r="X946" i="1" l="1"/>
  <c r="B994" i="1"/>
  <c r="C994" i="1"/>
  <c r="C1013" i="1" s="1"/>
  <c r="C989" i="1" s="1"/>
  <c r="C990" i="1" s="1"/>
  <c r="X994" i="1" l="1"/>
  <c r="Y985" i="1"/>
  <c r="B992" i="1"/>
  <c r="Y994" i="1"/>
  <c r="Y1013" i="1" s="1"/>
  <c r="Y989" i="1" s="1"/>
  <c r="Y988" i="1" l="1"/>
  <c r="Y990" i="1" s="1"/>
  <c r="C1041" i="1"/>
  <c r="C1060" i="1" s="1"/>
  <c r="C1037" i="1" s="1"/>
  <c r="X991" i="1" l="1"/>
  <c r="C1033" i="1"/>
  <c r="C1036" i="1" s="1"/>
  <c r="C1038" i="1" s="1"/>
  <c r="C1078" i="1" l="1"/>
  <c r="C1081" i="1" s="1"/>
  <c r="Y1041" i="1"/>
  <c r="Y1060" i="1" s="1"/>
  <c r="Y1037" i="1" s="1"/>
  <c r="Y1033" i="1"/>
  <c r="Y1036" i="1" s="1"/>
  <c r="X1041" i="1"/>
  <c r="B1039" i="1"/>
  <c r="Y1038" i="1" l="1"/>
  <c r="X1039" i="1" s="1"/>
  <c r="C242" i="3"/>
  <c r="C244" i="3" s="1"/>
  <c r="Y239" i="3" s="1"/>
  <c r="C1087" i="1" l="1"/>
  <c r="C1106" i="1" s="1"/>
  <c r="C1082" i="1" s="1"/>
  <c r="C1083" i="1" s="1"/>
  <c r="B1085" i="1" s="1"/>
  <c r="B1087" i="1"/>
  <c r="B246" i="3"/>
  <c r="Y248" i="3"/>
  <c r="Y267" i="3" s="1"/>
  <c r="Y243" i="3" s="1"/>
  <c r="X248" i="3"/>
  <c r="Y242" i="3"/>
  <c r="X1087" i="1" l="1"/>
  <c r="Y1087" i="1"/>
  <c r="Y1106" i="1" s="1"/>
  <c r="Y1082" i="1" s="1"/>
  <c r="Y1078" i="1"/>
  <c r="Y1081" i="1" s="1"/>
  <c r="Y244" i="3"/>
  <c r="C294" i="3" s="1"/>
  <c r="C313" i="3" s="1"/>
  <c r="C290" i="3" s="1"/>
  <c r="C286" i="3"/>
  <c r="C289" i="3" s="1"/>
  <c r="Y1083" i="1" l="1"/>
  <c r="X1084" i="1" s="1"/>
  <c r="X245" i="3"/>
  <c r="C291" i="3"/>
  <c r="X294" i="3" s="1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X340" i="3"/>
  <c r="Y331" i="3"/>
  <c r="Y354" i="3"/>
  <c r="Y335" i="3" s="1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<sst xmlns="http://schemas.openxmlformats.org/spreadsheetml/2006/main" count="24954" uniqueCount="828">
  <si>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</si>
  <si>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</si>
  <si>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</si>
  <si>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</si>
  <si>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</si>
  <si>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</si>
  <si>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</si>
  <si>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</si>
  <si>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</si>
  <si>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</si>
  <si>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</si>
  <si>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</si>
  <si>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</si>
  <si>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</si>
  <si>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</si>
  <si>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</si>
  <si>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</si>
  <si>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</si>
  <si>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</si>
  <si>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</si>
  <si>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</si>
  <si>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</si>
  <si>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</si>
  <si>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</si>
  <si>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</si>
  <si>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</si>
  <si>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</si>
  <si>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</si>
  <si>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</si>
  <si>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</si>
  <si>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</si>
  <si>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</si>
  <si>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</si>
  <si>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</si>
  <si>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</si>
  <si>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</si>
  <si>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</si>
  <si>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</si>
  <si>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</si>
  <si>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</si>
  <si>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</si>
  <si>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</si>
  <si>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</si>
  <si>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</si>
  <si>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</si>
  <si>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</si>
  <si>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</si>
  <si>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</si>
  <si>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</si>
  <si>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</si>
  <si>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</si>
  <si>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</si>
  <si>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</si>
  <si>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</si>
  <si>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</si>
  <si>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</si>
  <si>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</si>
  <si>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</si>
  <si>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</si>
  <si>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</si>
  <si>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</si>
  <si>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</si>
  <si>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</si>
  <si>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</si>
  <si>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</si>
  <si>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</si>
  <si>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</si>
  <si>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</si>
  <si>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</si>
  <si>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</si>
  <si>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</si>
  <si>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</si>
  <si>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</si>
  <si>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</si>
  <si>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</si>
  <si>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</si>
  <si>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</si>
  <si>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</si>
  <si>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</si>
  <si>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</si>
  <si>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</si>
  <si>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</si>
  <si>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</si>
  <si>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</si>
  <si>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</si>
  <si>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</si>
  <si>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</si>
  <si>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</si>
  <si>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</si>
  <si>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</si>
  <si>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</si>
  <si>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</si>
  <si>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</si>
  <si>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</si>
  <si>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</si>
  <si>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</si>
  <si>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</si>
  <si>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</si>
  <si>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</si>
  <si>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</si>
  <si>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</si>
  <si>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</si>
  <si>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</si>
  <si>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</si>
  <si>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</si>
  <si>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</si>
  <si>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</si>
  <si>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</si>
  <si>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</si>
  <si>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</si>
  <si>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</si>
  <si>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</si>
  <si>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</si>
  <si>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</si>
  <si>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</si>
  <si>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</si>
  <si>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</si>
  <si>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</si>
  <si>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</si>
  <si>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</si>
  <si>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</si>
  <si>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</si>
  <si>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</si>
  <si>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</si>
  <si>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</si>
  <si>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</si>
  <si>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</si>
  <si>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</si>
  <si>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</si>
  <si>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</si>
  <si>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</si>
  <si>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</si>
  <si>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</si>
  <si>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</si>
  <si>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</si>
  <si>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</si>
  <si>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</si>
  <si>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</si>
  <si>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</si>
  <si>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</si>
  <si>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</si>
  <si>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</si>
  <si>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</si>
  <si>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</si>
  <si>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</si>
  <si>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</si>
  <si>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</si>
  <si>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</si>
  <si>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</si>
  <si>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</si>
  <si>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</si>
  <si>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</si>
  <si>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</si>
  <si>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</si>
  <si>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</si>
  <si>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</si>
  <si>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</si>
  <si>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</si>
  <si>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</si>
  <si>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</si>
  <si>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</si>
  <si>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</si>
  <si>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</si>
  <si>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</si>
  <si>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</si>
  <si>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</si>
  <si>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</si>
  <si>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</si>
  <si>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</si>
  <si>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</si>
  <si>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</si>
  <si>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</si>
  <si>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</si>
  <si>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</si>
  <si>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</si>
  <si>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</si>
  <si>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</si>
  <si>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</si>
  <si>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</si>
  <si>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</si>
  <si>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</si>
  <si>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</si>
  <si>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</si>
  <si>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</si>
  <si>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</si>
  <si>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</si>
  <si>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</si>
  <si>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</si>
  <si>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</si>
  <si>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</si>
  <si>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</si>
  <si>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</si>
  <si>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</si>
  <si>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</si>
  <si>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</si>
  <si>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</si>
  <si>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</si>
  <si>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</si>
  <si>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</si>
  <si>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</si>
  <si>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</si>
  <si>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</si>
  <si>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</si>
  <si>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</si>
  <si>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</si>
  <si>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</si>
  <si>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</si>
  <si>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</si>
  <si>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</si>
  <si>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</si>
  <si>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</si>
  <si>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</si>
  <si>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</si>
  <si>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</si>
  <si>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</si>
  <si>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</si>
  <si>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</si>
  <si>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</si>
  <si>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</si>
  <si>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</si>
  <si>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</si>
  <si>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</si>
  <si>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</si>
  <si>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</si>
  <si>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</si>
  <si>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</si>
  <si>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</si>
  <si>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</si>
  <si>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</si>
  <si>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</si>
  <si>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</si>
  <si>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</si>
  <si>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</si>
  <si>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</si>
  <si>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</si>
  <si>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</si>
  <si>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</si>
  <si>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</si>
  <si>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</si>
  <si>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</si>
  <si>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</si>
  <si>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</si>
  <si>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</si>
  <si>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</si>
  <si>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</si>
  <si>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</si>
  <si>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</si>
  <si>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</si>
  <si>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</si>
  <si>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</si>
  <si>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</si>
  <si>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</si>
  <si>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</si>
  <si>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</si>
  <si>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</si>
  <si>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</si>
  <si>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</si>
  <si>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</si>
  <si>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</si>
  <si>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</si>
  <si>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</si>
  <si>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</si>
  <si>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</si>
  <si>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</si>
  <si>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</si>
  <si>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</si>
  <si>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</si>
  <si>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</si>
  <si>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</si>
  <si>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</si>
  <si>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</si>
  <si>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</si>
  <si>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</si>
  <si>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</si>
  <si>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</si>
  <si>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</si>
  <si>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</si>
  <si>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</si>
  <si>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</si>
  <si>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</si>
  <si>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</si>
  <si>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</si>
  <si>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</si>
  <si>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</si>
  <si>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</si>
  <si>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</si>
  <si>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</si>
  <si>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</si>
  <si>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</si>
  <si>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</si>
  <si>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</si>
  <si>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</si>
  <si>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</si>
  <si>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</si>
  <si>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</si>
  <si>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</si>
  <si>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</si>
  <si>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</si>
  <si>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</si>
  <si>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</si>
  <si>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</si>
  <si>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</si>
  <si>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</si>
  <si>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</si>
  <si>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</si>
  <si>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</si>
  <si>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</si>
  <si>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</si>
  <si>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</si>
  <si>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</si>
  <si>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</si>
  <si>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</si>
  <si>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</si>
  <si>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</si>
  <si>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</si>
  <si>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</si>
  <si>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</si>
  <si>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</si>
  <si>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</si>
  <si>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</si>
  <si>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</si>
  <si>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</si>
  <si>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</si>
  <si>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</si>
  <si>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</si>
  <si>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</si>
  <si>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</si>
  <si>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</si>
  <si>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</si>
  <si>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</si>
  <si>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</si>
  <si>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</si>
  <si>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</si>
  <si>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</si>
  <si>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</si>
  <si>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</si>
  <si>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</si>
  <si>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</si>
  <si>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</si>
  <si>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</si>
  <si>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</si>
  <si>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</si>
  <si>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</si>
  <si>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</si>
  <si>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</si>
  <si>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</si>
  <si>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</si>
  <si>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</si>
  <si>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</si>
  <si>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</si>
  <si>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</si>
  <si>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</si>
  <si>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</si>
  <si>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</si>
  <si>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</si>
  <si>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</si>
  <si>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</si>
  <si>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</si>
  <si>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</si>
  <si>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</si>
  <si>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</si>
  <si>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</si>
  <si>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</si>
  <si>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</si>
  <si>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</si>
  <si>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</si>
  <si>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</si>
  <si>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</si>
  <si>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</si>
  <si>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</si>
  <si>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</si>
  <si>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</si>
  <si>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</si>
  <si>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</si>
  <si>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</si>
  <si>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</si>
  <si>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</si>
  <si>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</si>
  <si>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</si>
  <si>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</si>
  <si>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</si>
  <si>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</si>
  <si>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</si>
  <si>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</si>
  <si>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</si>
  <si>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</si>
  <si>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</si>
  <si>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</si>
  <si>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</si>
  <si>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</si>
  <si>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</si>
  <si>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</si>
  <si>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</si>
  <si>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</si>
  <si>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</si>
  <si>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</si>
  <si>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</si>
  <si>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</si>
  <si>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</si>
  <si>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</si>
  <si>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</si>
  <si>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</si>
  <si>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</si>
  <si>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</si>
  <si>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</si>
  <si>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</si>
  <si>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</si>
  <si>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</si>
  <si>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</si>
  <si>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</si>
  <si>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</si>
  <si>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</si>
  <si>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</si>
  <si>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</si>
  <si>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</si>
  <si>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</si>
  <si>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</si>
  <si>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</si>
  <si>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</si>
  <si>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</si>
  <si>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</si>
  <si>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</si>
  <si>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</si>
  <si>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</si>
  <si>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</si>
  <si>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</si>
  <si>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</si>
  <si>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</si>
  <si>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</si>
  <si>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</si>
  <si>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</si>
  <si>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</si>
  <si>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</si>
  <si>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</si>
  <si>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</si>
  <si>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</si>
  <si>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</si>
  <si>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</si>
  <si>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</si>
  <si>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</si>
  <si>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</si>
  <si>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</si>
  <si>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</si>
  <si>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</si>
  <si>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</si>
  <si>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</si>
  <si>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</si>
  <si>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</si>
  <si>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</si>
  <si>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</si>
  <si>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</si>
  <si>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</si>
  <si>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</si>
  <si>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</si>
  <si>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</si>
  <si>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</si>
  <si>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</si>
  <si>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</si>
  <si>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</si>
  <si>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</si>
  <si>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</si>
  <si>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</si>
  <si>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</si>
  <si>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</si>
  <si>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</si>
  <si>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</si>
  <si>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</si>
  <si>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</si>
  <si>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EDS. ELOY ALFARO DURAN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</si>
  <si>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</si>
  <si>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</si>
  <si>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</si>
  <si>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</si>
  <si>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</si>
  <si>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</si>
  <si>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</si>
  <si>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</si>
  <si>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</si>
  <si>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</si>
  <si>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</si>
  <si>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PREDETERMINADO</t>
  </si>
  <si>
    <t>VICTOR ABRIL</t>
  </si>
  <si>
    <t>MILTON MANRRIN</t>
  </si>
  <si>
    <t>mintol abril</t>
  </si>
  <si>
    <t>Marcelo Abril</t>
  </si>
  <si>
    <t>elizabeth sandoval</t>
  </si>
  <si>
    <t>WILIAN SANTOVAL</t>
  </si>
  <si>
    <t>WILLIAM SANDOVAL</t>
  </si>
  <si>
    <t>wiliam sandoval</t>
  </si>
  <si>
    <t>WILIAM SANDOVAL</t>
  </si>
  <si>
    <t>wuillian perez</t>
  </si>
  <si>
    <t>ALFREDO SANDOVAL</t>
  </si>
  <si>
    <t>ALFREDO ZANDOVAL</t>
  </si>
  <si>
    <t>alfredo sandoval</t>
  </si>
  <si>
    <t>S ALBERESE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</si>
  <si>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</si>
  <si>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</si>
  <si>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</si>
  <si>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</si>
  <si>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</si>
  <si>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</si>
  <si>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</si>
  <si>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</si>
  <si>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</si>
  <si>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</si>
  <si>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</si>
  <si>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</si>
  <si>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</si>
  <si>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</si>
  <si>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</si>
  <si>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</si>
  <si>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</si>
  <si>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</si>
  <si>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</si>
  <si>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</si>
  <si>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</si>
  <si>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</si>
  <si>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</si>
  <si>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</si>
  <si>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</si>
  <si>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</si>
  <si>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</si>
  <si>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</si>
  <si>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</si>
  <si>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</si>
  <si>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</si>
  <si>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</si>
  <si>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</si>
  <si>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</si>
  <si>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</si>
  <si>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</si>
  <si>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</si>
  <si>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</si>
  <si>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</si>
  <si>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</si>
  <si>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</si>
  <si>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</si>
  <si>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</si>
  <si>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</si>
  <si>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</si>
  <si>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</si>
  <si>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</si>
  <si>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</si>
  <si>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</si>
  <si>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</si>
  <si>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</si>
  <si>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</si>
  <si>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</si>
  <si>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</si>
  <si>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</si>
  <si>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</si>
  <si>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</si>
  <si>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</si>
  <si>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</si>
  <si>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</si>
  <si>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</si>
  <si>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</si>
  <si>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</si>
  <si>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</si>
  <si>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</si>
  <si>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</si>
  <si>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</si>
  <si>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</si>
  <si>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</si>
  <si>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</si>
  <si>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</si>
  <si>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</si>
  <si>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</si>
  <si>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</si>
  <si>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Crédito Directo</t>
  </si>
  <si>
    <t>COMBUSTIBLE 1-15Marzo</t>
  </si>
  <si>
    <t>PAD1353</t>
  </si>
  <si>
    <t>COMBUSTIBLE 1-15 Marzo</t>
  </si>
  <si>
    <t>ELIZABETH SANDOVAL</t>
  </si>
  <si>
    <t>WILIAM PEREZ</t>
  </si>
  <si>
    <t xml:space="preserve">COMBUSTIBLE 1-15 Marzo </t>
  </si>
  <si>
    <t>WILLIAN SANDOVAL</t>
  </si>
  <si>
    <t>WUILLIANM SANDOVAL</t>
  </si>
  <si>
    <t>COMBUSTIBLE  1-15 Marzo</t>
  </si>
  <si>
    <t>AAY0116</t>
  </si>
  <si>
    <t>MILTHON ABRIL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</si>
  <si>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</si>
  <si>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</si>
  <si>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</si>
  <si>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</si>
  <si>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</si>
  <si>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</si>
  <si>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</si>
  <si>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</si>
  <si>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</si>
  <si>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</si>
  <si>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</si>
  <si>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</si>
  <si>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</si>
  <si>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</si>
  <si>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</si>
  <si>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</si>
  <si>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</si>
  <si>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</si>
  <si>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</si>
  <si>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</si>
  <si>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</si>
  <si>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</si>
  <si>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</si>
  <si>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</si>
  <si>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</si>
  <si>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</si>
  <si>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</si>
  <si>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</si>
  <si>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</si>
  <si>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</si>
  <si>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</si>
  <si>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</si>
  <si>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</si>
  <si>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</si>
  <si>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</si>
  <si>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</si>
  <si>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</si>
  <si>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</si>
  <si>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</si>
  <si>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</si>
  <si>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</si>
  <si>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</si>
  <si>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</si>
  <si>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</si>
  <si>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</si>
  <si>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</si>
  <si>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</si>
  <si>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</si>
  <si>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</si>
  <si>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</si>
  <si>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</si>
  <si>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</si>
  <si>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</si>
  <si>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</si>
  <si>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</si>
  <si>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</si>
  <si>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</si>
  <si>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</si>
  <si>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</si>
  <si>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</si>
  <si>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</si>
  <si>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</si>
  <si>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</si>
  <si>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</si>
  <si>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</si>
  <si>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</si>
  <si>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</si>
  <si>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</si>
  <si>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</si>
  <si>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</si>
  <si>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</si>
  <si>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</si>
  <si>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</si>
  <si>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</si>
  <si>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</si>
  <si>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</si>
  <si>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</si>
  <si>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</si>
  <si>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</si>
  <si>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</si>
  <si>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</si>
  <si>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</si>
  <si>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</si>
  <si>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</si>
  <si>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</si>
  <si>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</si>
  <si>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</si>
  <si>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</si>
  <si>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</si>
  <si>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</si>
  <si>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</si>
  <si>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</si>
  <si>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</si>
  <si>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</si>
  <si>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</si>
  <si>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</si>
  <si>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</si>
  <si>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</si>
  <si>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</si>
  <si>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</si>
  <si>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</si>
  <si>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</si>
  <si>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</si>
  <si>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</si>
  <si>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</si>
  <si>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</si>
  <si>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</si>
  <si>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</si>
  <si>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</si>
  <si>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</si>
  <si>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</si>
  <si>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</si>
  <si>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</si>
  <si>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</si>
  <si>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</si>
  <si>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</si>
  <si>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</si>
  <si>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</si>
  <si>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</si>
  <si>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</si>
  <si>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</si>
  <si>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</si>
  <si>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</si>
  <si>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</si>
  <si>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</si>
  <si>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</si>
  <si>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</si>
  <si>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</si>
  <si>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</si>
  <si>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</si>
  <si>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</si>
  <si>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</si>
  <si>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</si>
  <si>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</si>
  <si>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</si>
  <si>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</si>
  <si>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</si>
  <si>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</si>
  <si>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</si>
  <si>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</si>
  <si>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</si>
  <si>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</si>
  <si>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</si>
  <si>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</si>
  <si>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</si>
  <si>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</si>
  <si>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</si>
  <si>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</si>
  <si>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</si>
  <si>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</si>
  <si>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</si>
  <si>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</si>
  <si>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</si>
  <si>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</si>
  <si>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</si>
  <si>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</si>
  <si>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</si>
  <si>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</si>
  <si>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</si>
  <si>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</si>
  <si>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</si>
  <si>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</si>
  <si>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</si>
  <si>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</si>
  <si>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</si>
  <si>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</si>
  <si>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</si>
  <si>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</si>
  <si>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</si>
  <si>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</si>
  <si>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</si>
  <si>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</si>
  <si>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</si>
  <si>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</si>
  <si>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</si>
  <si>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</si>
  <si>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</si>
  <si>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</si>
  <si>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</si>
  <si>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</si>
  <si>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</si>
  <si>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</si>
  <si>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</si>
  <si>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</si>
  <si>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</si>
  <si>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</si>
  <si>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</si>
  <si>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</si>
  <si>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</si>
  <si>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</si>
  <si>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</si>
  <si>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</si>
  <si>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</si>
  <si>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</si>
  <si>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</si>
  <si>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</si>
  <si>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</si>
  <si>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</si>
  <si>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</si>
  <si>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</si>
  <si>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</si>
  <si>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</si>
  <si>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</si>
  <si>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</si>
  <si>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</si>
  <si>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</si>
  <si>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</si>
  <si>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</si>
  <si>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</si>
  <si>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</si>
  <si>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</si>
  <si>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</si>
  <si>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</si>
  <si>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marcelo</t>
  </si>
  <si>
    <t>juan</t>
  </si>
  <si>
    <t>cristian</t>
  </si>
  <si>
    <t>elizabeth</t>
  </si>
  <si>
    <t>maelo</t>
  </si>
  <si>
    <t>milton</t>
  </si>
  <si>
    <t>frank</t>
  </si>
  <si>
    <t>jaime</t>
  </si>
  <si>
    <t>2 QUINCENA DE ABRIL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</si>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</sst>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sz val="22"/>
      <color theme="1"/>
      <name val="Calibri"/>
      <family val="2"/>
      <scheme val="minor"/>
    </font>
    <font>
      <b/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medium">
        <color rgb="FFB4B4B4"/>
      </left>
      <right style="medium">
        <color rgb="FFB4B4B4"/>
      </right>
      <top/>
      <bottom/>
      <diagonal/>
    </border>
    <border>
      <left/>
      <right/>
      <top/>
      <bottom style="medium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21" fontId="15" fillId="9" borderId="13" xfId="0" applyNumberFormat="1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21" fontId="15" fillId="8" borderId="13" xfId="0" applyNumberFormat="1" applyFont="1" applyFill="1" applyBorder="1" applyAlignment="1">
      <alignment horizontal="left" vertical="center" wrapText="1"/>
    </xf>
    <xf numFmtId="0" fontId="15" fillId="8" borderId="13" xfId="0" applyFont="1" applyFill="1" applyBorder="1" applyAlignment="1">
      <alignment horizontal="right" vertical="center" wrapText="1"/>
    </xf>
    <xf numFmtId="0" fontId="17" fillId="8" borderId="13" xfId="0" applyFont="1" applyFill="1" applyBorder="1" applyAlignment="1">
      <alignment horizontal="right" vertical="center" wrapText="1"/>
    </xf>
    <xf numFmtId="0" fontId="17" fillId="9" borderId="0" xfId="0" applyFont="1" applyFill="1" applyAlignment="1">
      <alignment vertical="center" wrapText="1"/>
    </xf>
    <xf numFmtId="0" fontId="2" fillId="8" borderId="0" xfId="0" applyFont="1" applyFill="1"/>
    <xf numFmtId="16" fontId="0" fillId="0" borderId="0" xfId="0" applyNumberFormat="1"/>
    <xf numFmtId="0" fontId="15" fillId="9" borderId="14" xfId="0" applyFont="1" applyFill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6" xfId="0" applyFill="1" applyBorder="1"/>
    <xf numFmtId="164" fontId="0" fillId="2" borderId="16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2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17" fontId="22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67" fontId="22" fillId="0" borderId="0" xfId="2" applyFont="1" applyFill="1" applyBorder="1"/>
    <xf numFmtId="167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67" fontId="0" fillId="0" borderId="0" xfId="2" applyFont="1" applyFill="1" applyBorder="1"/>
    <xf numFmtId="167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7" fontId="13" fillId="0" borderId="0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7" fontId="26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P381" workbookViewId="0">
      <selection activeCell="C399" sqref="C39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9" t="s">
        <v>81</v>
      </c>
      <c r="F8" s="139"/>
      <c r="G8" s="139"/>
      <c r="H8" s="139"/>
      <c r="V8" s="17"/>
      <c r="X8" s="23" t="s">
        <v>32</v>
      </c>
      <c r="Y8" s="20">
        <f>IF(B8="PAGADO",0,C13)</f>
        <v>-261</v>
      </c>
      <c r="AA8" s="139" t="s">
        <v>60</v>
      </c>
      <c r="AB8" s="139"/>
      <c r="AC8" s="139"/>
      <c r="AD8" s="139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NO PAGAR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NO PAGAR</v>
      </c>
      <c r="Y14" s="14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39" t="s">
        <v>60</v>
      </c>
      <c r="F53" s="139"/>
      <c r="G53" s="139"/>
      <c r="H53" s="139"/>
      <c r="V53" s="17"/>
      <c r="X53" s="23" t="s">
        <v>32</v>
      </c>
      <c r="Y53" s="20">
        <f>IF(B53="PAGADO",0,C58)</f>
        <v>97.079999999999984</v>
      </c>
      <c r="AA53" s="139" t="s">
        <v>81</v>
      </c>
      <c r="AB53" s="139"/>
      <c r="AC53" s="139"/>
      <c r="AD53" s="139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150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39" t="s">
        <v>81</v>
      </c>
      <c r="F106" s="139"/>
      <c r="G106" s="139"/>
      <c r="H106" s="139"/>
      <c r="V106" s="17"/>
      <c r="X106" s="23" t="s">
        <v>32</v>
      </c>
      <c r="Y106" s="20">
        <f>IF(B106="PAGADO",0,C111)</f>
        <v>97.079999999999984</v>
      </c>
      <c r="AA106" s="139" t="s">
        <v>20</v>
      </c>
      <c r="AB106" s="139"/>
      <c r="AC106" s="139"/>
      <c r="AD106" s="139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COBRAR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COBRAR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8" t="s">
        <v>30</v>
      </c>
      <c r="I146" s="138"/>
      <c r="J146" s="138"/>
      <c r="V146" s="17"/>
      <c r="AA146" s="138" t="s">
        <v>31</v>
      </c>
      <c r="AB146" s="138"/>
      <c r="AC146" s="138"/>
    </row>
    <row r="147" spans="2:41">
      <c r="H147" s="138"/>
      <c r="I147" s="138"/>
      <c r="J147" s="138"/>
      <c r="V147" s="17"/>
      <c r="AA147" s="138"/>
      <c r="AB147" s="138"/>
      <c r="AC147" s="138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39" t="s">
        <v>81</v>
      </c>
      <c r="F151" s="139"/>
      <c r="G151" s="139"/>
      <c r="H151" s="139"/>
      <c r="V151" s="17"/>
      <c r="X151" s="23" t="s">
        <v>32</v>
      </c>
      <c r="Y151" s="20">
        <f>IF(B151="PAGADO",0,C156)</f>
        <v>97.079999999999984</v>
      </c>
      <c r="AA151" s="139" t="s">
        <v>81</v>
      </c>
      <c r="AB151" s="139"/>
      <c r="AC151" s="139"/>
      <c r="AD151" s="139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1" t="str">
        <f>IF(Y156&lt;0,"NO PAGAR","COBRAR'")</f>
        <v>COBRAR'</v>
      </c>
      <c r="Y157" s="141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1" t="str">
        <f>IF(C156&lt;0,"NO PAGAR","COBRAR'")</f>
        <v>COBRAR'</v>
      </c>
      <c r="C158" s="141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37" t="s">
        <v>29</v>
      </c>
      <c r="AD194" s="137"/>
      <c r="AE194" s="137"/>
    </row>
    <row r="195" spans="2:41">
      <c r="H195" s="138" t="s">
        <v>28</v>
      </c>
      <c r="I195" s="138"/>
      <c r="J195" s="138"/>
      <c r="V195" s="17"/>
      <c r="AC195" s="137"/>
      <c r="AD195" s="137"/>
      <c r="AE195" s="137"/>
    </row>
    <row r="196" spans="2:41">
      <c r="H196" s="138"/>
      <c r="I196" s="138"/>
      <c r="J196" s="138"/>
      <c r="V196" s="17"/>
      <c r="AC196" s="137"/>
      <c r="AD196" s="137"/>
      <c r="AE196" s="13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39" t="s">
        <v>81</v>
      </c>
      <c r="F200" s="139"/>
      <c r="G200" s="139"/>
      <c r="H200" s="139"/>
      <c r="V200" s="17"/>
      <c r="X200" s="23" t="s">
        <v>32</v>
      </c>
      <c r="Y200" s="20">
        <f>IF(B200="PAGADO",0,C205)</f>
        <v>-796.44</v>
      </c>
      <c r="AA200" s="139" t="s">
        <v>81</v>
      </c>
      <c r="AB200" s="139"/>
      <c r="AC200" s="139"/>
      <c r="AD200" s="139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0" t="str">
        <f>IF(C205&lt;0,"NO PAGAR","COBRAR")</f>
        <v>NO PAGAR</v>
      </c>
      <c r="C206" s="14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0" t="str">
        <f>IF(Y205&lt;0,"NO PAGAR","COBRAR")</f>
        <v>NO PAGAR</v>
      </c>
      <c r="Y206" s="14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2" t="s">
        <v>9</v>
      </c>
      <c r="C207" s="133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2" t="s">
        <v>9</v>
      </c>
      <c r="Y207" s="133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34" t="s">
        <v>7</v>
      </c>
      <c r="F216" s="135"/>
      <c r="G216" s="136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4" t="s">
        <v>7</v>
      </c>
      <c r="AB216" s="135"/>
      <c r="AC216" s="136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34" t="s">
        <v>7</v>
      </c>
      <c r="O218" s="135"/>
      <c r="P218" s="135"/>
      <c r="Q218" s="136"/>
      <c r="R218" s="18">
        <f>SUM(R202:R217)</f>
        <v>796.44</v>
      </c>
      <c r="S218" s="3"/>
      <c r="V218" s="17"/>
      <c r="X218" s="12"/>
      <c r="Y218" s="10"/>
      <c r="AJ218" s="134" t="s">
        <v>7</v>
      </c>
      <c r="AK218" s="135"/>
      <c r="AL218" s="135"/>
      <c r="AM218" s="136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8" t="s">
        <v>30</v>
      </c>
      <c r="I240" s="138"/>
      <c r="J240" s="138"/>
      <c r="V240" s="17"/>
      <c r="AA240" s="138" t="s">
        <v>31</v>
      </c>
      <c r="AB240" s="138"/>
      <c r="AC240" s="138"/>
    </row>
    <row r="241" spans="2:41">
      <c r="H241" s="138"/>
      <c r="I241" s="138"/>
      <c r="J241" s="138"/>
      <c r="V241" s="17"/>
      <c r="AA241" s="138"/>
      <c r="AB241" s="138"/>
      <c r="AC241" s="138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39" t="s">
        <v>20</v>
      </c>
      <c r="F245" s="139"/>
      <c r="G245" s="139"/>
      <c r="H245" s="139"/>
      <c r="V245" s="17"/>
      <c r="X245" s="23" t="s">
        <v>32</v>
      </c>
      <c r="Y245" s="20">
        <f>IF(B245="PAGADO",0,C250)</f>
        <v>-892.3900000000001</v>
      </c>
      <c r="AA245" s="139" t="s">
        <v>20</v>
      </c>
      <c r="AB245" s="139"/>
      <c r="AC245" s="139"/>
      <c r="AD245" s="139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1" t="str">
        <f>IF(Y250&lt;0,"NO PAGAR","COBRAR'")</f>
        <v>NO PAGAR</v>
      </c>
      <c r="Y251" s="141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1" t="str">
        <f>IF(C250&lt;0,"NO PAGAR","COBRAR'")</f>
        <v>NO PAGAR</v>
      </c>
      <c r="C252" s="141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2" t="s">
        <v>9</v>
      </c>
      <c r="C253" s="133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2" t="s">
        <v>9</v>
      </c>
      <c r="Y253" s="133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34" t="s">
        <v>7</v>
      </c>
      <c r="F261" s="135"/>
      <c r="G261" s="136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4" t="s">
        <v>7</v>
      </c>
      <c r="AB261" s="135"/>
      <c r="AC261" s="136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34" t="s">
        <v>7</v>
      </c>
      <c r="O263" s="135"/>
      <c r="P263" s="135"/>
      <c r="Q263" s="136"/>
      <c r="R263" s="18">
        <f>SUM(R247:R262)</f>
        <v>0</v>
      </c>
      <c r="S263" s="3"/>
      <c r="V263" s="17"/>
      <c r="X263" s="12"/>
      <c r="Y263" s="10"/>
      <c r="AJ263" s="134" t="s">
        <v>7</v>
      </c>
      <c r="AK263" s="135"/>
      <c r="AL263" s="135"/>
      <c r="AM263" s="136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37" t="s">
        <v>29</v>
      </c>
      <c r="AD286" s="137"/>
      <c r="AE286" s="137"/>
    </row>
    <row r="287" spans="2:31">
      <c r="H287" s="138" t="s">
        <v>28</v>
      </c>
      <c r="I287" s="138"/>
      <c r="J287" s="138"/>
      <c r="V287" s="17"/>
      <c r="AC287" s="137"/>
      <c r="AD287" s="137"/>
      <c r="AE287" s="137"/>
    </row>
    <row r="288" spans="2:31">
      <c r="H288" s="138"/>
      <c r="I288" s="138"/>
      <c r="J288" s="138"/>
      <c r="V288" s="17"/>
      <c r="AC288" s="137"/>
      <c r="AD288" s="137"/>
      <c r="AE288" s="13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39" t="s">
        <v>623</v>
      </c>
      <c r="F292" s="139"/>
      <c r="G292" s="139"/>
      <c r="H292" s="139"/>
      <c r="V292" s="17"/>
      <c r="X292" s="23" t="s">
        <v>32</v>
      </c>
      <c r="Y292" s="20">
        <f>IF(B292="PAGADO",0,C297)</f>
        <v>-892.3900000000001</v>
      </c>
      <c r="AA292" s="139" t="s">
        <v>81</v>
      </c>
      <c r="AB292" s="139"/>
      <c r="AC292" s="139"/>
      <c r="AD292" s="139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663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0" t="str">
        <f>IF(C297&lt;0,"NO PAGAR","COBRAR")</f>
        <v>NO PAGAR</v>
      </c>
      <c r="C298" s="14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0" t="str">
        <f>IF(Y297&lt;0,"NO PAGAR","COBRAR")</f>
        <v>NO PAGAR</v>
      </c>
      <c r="Y298" s="14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2" t="s">
        <v>9</v>
      </c>
      <c r="C299" s="133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2" t="s">
        <v>9</v>
      </c>
      <c r="Y299" s="133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662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34" t="s">
        <v>7</v>
      </c>
      <c r="F308" s="135"/>
      <c r="G308" s="136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4" t="s">
        <v>7</v>
      </c>
      <c r="AB308" s="135"/>
      <c r="AC308" s="136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34" t="s">
        <v>7</v>
      </c>
      <c r="O310" s="135"/>
      <c r="P310" s="135"/>
      <c r="Q310" s="136"/>
      <c r="R310" s="18">
        <f>SUM(R294:R309)</f>
        <v>0</v>
      </c>
      <c r="S310" s="3"/>
      <c r="V310" s="17"/>
      <c r="X310" s="12"/>
      <c r="Y310" s="10"/>
      <c r="AJ310" s="134" t="s">
        <v>7</v>
      </c>
      <c r="AK310" s="135"/>
      <c r="AL310" s="135"/>
      <c r="AM310" s="136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8" t="s">
        <v>30</v>
      </c>
      <c r="I332" s="138"/>
      <c r="J332" s="138"/>
      <c r="V332" s="17"/>
      <c r="AA332" s="138" t="s">
        <v>31</v>
      </c>
      <c r="AB332" s="138"/>
      <c r="AC332" s="138"/>
    </row>
    <row r="333" spans="1:43">
      <c r="H333" s="138"/>
      <c r="I333" s="138"/>
      <c r="J333" s="138"/>
      <c r="V333" s="17"/>
      <c r="AA333" s="138"/>
      <c r="AB333" s="138"/>
      <c r="AC333" s="138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39" t="s">
        <v>81</v>
      </c>
      <c r="F337" s="139"/>
      <c r="G337" s="139"/>
      <c r="H337" s="139"/>
      <c r="V337" s="17"/>
      <c r="X337" s="23" t="s">
        <v>32</v>
      </c>
      <c r="Y337" s="20">
        <f>IF(B1137="PAGADO",0,C342)</f>
        <v>-1988.3400000000001</v>
      </c>
      <c r="AA337" s="139" t="s">
        <v>60</v>
      </c>
      <c r="AB337" s="139"/>
      <c r="AC337" s="139"/>
      <c r="AD337" s="139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715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34" t="s">
        <v>7</v>
      </c>
      <c r="AB342" s="135"/>
      <c r="AC342" s="136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1" t="str">
        <f>IF(Y342&lt;0,"NO PAGAR","COBRAR'")</f>
        <v>NO PAGAR</v>
      </c>
      <c r="Y343" s="141"/>
      <c r="AJ343" s="3"/>
      <c r="AK343" s="3"/>
      <c r="AL343" s="3"/>
      <c r="AM343" s="3"/>
      <c r="AN343" s="18"/>
      <c r="AO343" s="3"/>
    </row>
    <row r="344" spans="2:41" ht="23.25">
      <c r="B344" s="141" t="str">
        <f>IF(C342&lt;0,"NO PAGAR","COBRAR'")</f>
        <v>NO PAGAR</v>
      </c>
      <c r="C344" s="141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2" t="s">
        <v>5</v>
      </c>
      <c r="AC344" s="14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32" t="s">
        <v>9</v>
      </c>
      <c r="C345" s="133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2" t="s">
        <v>9</v>
      </c>
      <c r="Y345" s="133"/>
      <c r="AA345" s="25">
        <v>45041</v>
      </c>
      <c r="AB345" s="143" t="s">
        <v>715</v>
      </c>
      <c r="AC345" s="14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34" t="s">
        <v>7</v>
      </c>
      <c r="F353" s="135"/>
      <c r="G353" s="136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34" t="s">
        <v>7</v>
      </c>
      <c r="O355" s="135"/>
      <c r="P355" s="135"/>
      <c r="Q355" s="136"/>
      <c r="R355" s="18">
        <f>SUM(R339:R354)</f>
        <v>0</v>
      </c>
      <c r="S355" s="3"/>
      <c r="V355" s="17"/>
      <c r="X355" s="12"/>
      <c r="Y355" s="10"/>
      <c r="AJ355" s="134" t="s">
        <v>7</v>
      </c>
      <c r="AK355" s="135"/>
      <c r="AL355" s="135"/>
      <c r="AM355" s="136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37" t="s">
        <v>29</v>
      </c>
      <c r="AD379" s="137"/>
      <c r="AE379" s="137"/>
    </row>
    <row r="380" spans="2:31">
      <c r="H380" s="138" t="s">
        <v>28</v>
      </c>
      <c r="I380" s="138"/>
      <c r="J380" s="138"/>
      <c r="V380" s="17"/>
      <c r="AC380" s="137"/>
      <c r="AD380" s="137"/>
      <c r="AE380" s="137"/>
    </row>
    <row r="381" spans="2:31">
      <c r="H381" s="138"/>
      <c r="I381" s="138"/>
      <c r="J381" s="138"/>
      <c r="V381" s="17"/>
      <c r="AC381" s="137"/>
      <c r="AD381" s="137"/>
      <c r="AE381" s="13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39" t="s">
        <v>20</v>
      </c>
      <c r="F385" s="139"/>
      <c r="G385" s="139"/>
      <c r="H385" s="139"/>
      <c r="V385" s="17"/>
      <c r="X385" s="23" t="s">
        <v>32</v>
      </c>
      <c r="Y385" s="20">
        <f>IF(B385="PAGADO",0,C390)</f>
        <v>-2044.2500000000002</v>
      </c>
      <c r="AA385" s="139" t="s">
        <v>20</v>
      </c>
      <c r="AB385" s="139"/>
      <c r="AC385" s="139"/>
      <c r="AD385" s="139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0" t="str">
        <f>IF(C390&lt;0,"NO PAGAR","COBRAR")</f>
        <v>NO PAGAR</v>
      </c>
      <c r="C391" s="14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0" t="str">
        <f>IF(Y390&lt;0,"NO PAGAR","COBRAR")</f>
        <v>NO PAGAR</v>
      </c>
      <c r="Y391" s="14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2" t="s">
        <v>9</v>
      </c>
      <c r="C392" s="133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2" t="s">
        <v>9</v>
      </c>
      <c r="Y392" s="133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784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34" t="s">
        <v>7</v>
      </c>
      <c r="F401" s="135"/>
      <c r="G401" s="136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4" t="s">
        <v>7</v>
      </c>
      <c r="AB401" s="135"/>
      <c r="AC401" s="136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34" t="s">
        <v>7</v>
      </c>
      <c r="O403" s="135"/>
      <c r="P403" s="135"/>
      <c r="Q403" s="136"/>
      <c r="R403" s="18">
        <f>SUM(R387:R402)</f>
        <v>0</v>
      </c>
      <c r="S403" s="3"/>
      <c r="V403" s="17"/>
      <c r="X403" s="12"/>
      <c r="Y403" s="10"/>
      <c r="AJ403" s="134" t="s">
        <v>7</v>
      </c>
      <c r="AK403" s="135"/>
      <c r="AL403" s="135"/>
      <c r="AM403" s="136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38" t="s">
        <v>30</v>
      </c>
      <c r="I425" s="138"/>
      <c r="J425" s="138"/>
      <c r="V425" s="17"/>
      <c r="AA425" s="138" t="s">
        <v>31</v>
      </c>
      <c r="AB425" s="138"/>
      <c r="AC425" s="138"/>
    </row>
    <row r="426" spans="1:43">
      <c r="H426" s="138"/>
      <c r="I426" s="138"/>
      <c r="J426" s="138"/>
      <c r="V426" s="17"/>
      <c r="AA426" s="138"/>
      <c r="AB426" s="138"/>
      <c r="AC426" s="138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39" t="s">
        <v>20</v>
      </c>
      <c r="F430" s="139"/>
      <c r="G430" s="139"/>
      <c r="H430" s="139"/>
      <c r="V430" s="17"/>
      <c r="X430" s="23" t="s">
        <v>32</v>
      </c>
      <c r="Y430" s="20">
        <f>IF(B1230="PAGADO",0,C435)</f>
        <v>-2044.2500000000002</v>
      </c>
      <c r="AA430" s="139" t="s">
        <v>20</v>
      </c>
      <c r="AB430" s="139"/>
      <c r="AC430" s="139"/>
      <c r="AD430" s="139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1" t="str">
        <f>IF(Y435&lt;0,"NO PAGAR","COBRAR'")</f>
        <v>NO PAGAR</v>
      </c>
      <c r="Y436" s="141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1" t="str">
        <f>IF(C435&lt;0,"NO PAGAR","COBRAR'")</f>
        <v>NO PAGAR</v>
      </c>
      <c r="C437" s="141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2" t="s">
        <v>9</v>
      </c>
      <c r="C438" s="133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2" t="s">
        <v>9</v>
      </c>
      <c r="Y438" s="133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34" t="s">
        <v>7</v>
      </c>
      <c r="F446" s="135"/>
      <c r="G446" s="136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4" t="s">
        <v>7</v>
      </c>
      <c r="AB446" s="135"/>
      <c r="AC446" s="136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34" t="s">
        <v>7</v>
      </c>
      <c r="O448" s="135"/>
      <c r="P448" s="135"/>
      <c r="Q448" s="136"/>
      <c r="R448" s="18">
        <f>SUM(R432:R447)</f>
        <v>0</v>
      </c>
      <c r="S448" s="3"/>
      <c r="V448" s="17"/>
      <c r="X448" s="12"/>
      <c r="Y448" s="10"/>
      <c r="AJ448" s="134" t="s">
        <v>7</v>
      </c>
      <c r="AK448" s="135"/>
      <c r="AL448" s="135"/>
      <c r="AM448" s="136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37" t="s">
        <v>29</v>
      </c>
      <c r="AD476" s="137"/>
      <c r="AE476" s="137"/>
    </row>
    <row r="477" spans="8:31">
      <c r="H477" s="138" t="s">
        <v>28</v>
      </c>
      <c r="I477" s="138"/>
      <c r="J477" s="138"/>
      <c r="V477" s="17"/>
      <c r="AC477" s="137"/>
      <c r="AD477" s="137"/>
      <c r="AE477" s="137"/>
    </row>
    <row r="478" spans="8:31">
      <c r="H478" s="138"/>
      <c r="I478" s="138"/>
      <c r="J478" s="138"/>
      <c r="V478" s="17"/>
      <c r="AC478" s="137"/>
      <c r="AD478" s="137"/>
      <c r="AE478" s="13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39" t="s">
        <v>20</v>
      </c>
      <c r="F482" s="139"/>
      <c r="G482" s="139"/>
      <c r="H482" s="139"/>
      <c r="V482" s="17"/>
      <c r="X482" s="23" t="s">
        <v>32</v>
      </c>
      <c r="Y482" s="20">
        <f>IF(B482="PAGADO",0,C487)</f>
        <v>-2044.2500000000002</v>
      </c>
      <c r="AA482" s="139" t="s">
        <v>20</v>
      </c>
      <c r="AB482" s="139"/>
      <c r="AC482" s="139"/>
      <c r="AD482" s="139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40" t="str">
        <f>IF(C487&lt;0,"NO PAGAR","COBRAR")</f>
        <v>NO PAGAR</v>
      </c>
      <c r="C488" s="14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0" t="str">
        <f>IF(Y487&lt;0,"NO PAGAR","COBRAR")</f>
        <v>NO PAGAR</v>
      </c>
      <c r="Y488" s="14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32" t="s">
        <v>9</v>
      </c>
      <c r="C489" s="133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2" t="s">
        <v>9</v>
      </c>
      <c r="Y489" s="133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34" t="s">
        <v>7</v>
      </c>
      <c r="F498" s="135"/>
      <c r="G498" s="136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34" t="s">
        <v>7</v>
      </c>
      <c r="AB498" s="135"/>
      <c r="AC498" s="136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34" t="s">
        <v>7</v>
      </c>
      <c r="O500" s="135"/>
      <c r="P500" s="135"/>
      <c r="Q500" s="136"/>
      <c r="R500" s="18">
        <f>SUM(R484:R499)</f>
        <v>0</v>
      </c>
      <c r="S500" s="3"/>
      <c r="V500" s="17"/>
      <c r="X500" s="12"/>
      <c r="Y500" s="10"/>
      <c r="AJ500" s="134" t="s">
        <v>7</v>
      </c>
      <c r="AK500" s="135"/>
      <c r="AL500" s="135"/>
      <c r="AM500" s="136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38" t="s">
        <v>30</v>
      </c>
      <c r="I522" s="138"/>
      <c r="J522" s="138"/>
      <c r="V522" s="17"/>
      <c r="AA522" s="138" t="s">
        <v>31</v>
      </c>
      <c r="AB522" s="138"/>
      <c r="AC522" s="138"/>
    </row>
    <row r="523" spans="1:43">
      <c r="H523" s="138"/>
      <c r="I523" s="138"/>
      <c r="J523" s="138"/>
      <c r="V523" s="17"/>
      <c r="AA523" s="138"/>
      <c r="AB523" s="138"/>
      <c r="AC523" s="138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39" t="s">
        <v>20</v>
      </c>
      <c r="F527" s="139"/>
      <c r="G527" s="139"/>
      <c r="H527" s="139"/>
      <c r="V527" s="17"/>
      <c r="X527" s="23" t="s">
        <v>32</v>
      </c>
      <c r="Y527" s="20">
        <f>IF(B1327="PAGADO",0,C532)</f>
        <v>-2044.2500000000002</v>
      </c>
      <c r="AA527" s="139" t="s">
        <v>20</v>
      </c>
      <c r="AB527" s="139"/>
      <c r="AC527" s="139"/>
      <c r="AD527" s="139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1" t="str">
        <f>IF(Y532&lt;0,"NO PAGAR","COBRAR'")</f>
        <v>NO PAGAR</v>
      </c>
      <c r="Y533" s="141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41" t="str">
        <f>IF(C532&lt;0,"NO PAGAR","COBRAR'")</f>
        <v>NO PAGAR</v>
      </c>
      <c r="C534" s="141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32" t="s">
        <v>9</v>
      </c>
      <c r="C535" s="133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2" t="s">
        <v>9</v>
      </c>
      <c r="Y535" s="133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34" t="s">
        <v>7</v>
      </c>
      <c r="F543" s="135"/>
      <c r="G543" s="136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34" t="s">
        <v>7</v>
      </c>
      <c r="AB543" s="135"/>
      <c r="AC543" s="136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34" t="s">
        <v>7</v>
      </c>
      <c r="O545" s="135"/>
      <c r="P545" s="135"/>
      <c r="Q545" s="136"/>
      <c r="R545" s="18">
        <f>SUM(R529:R544)</f>
        <v>0</v>
      </c>
      <c r="S545" s="3"/>
      <c r="V545" s="17"/>
      <c r="X545" s="12"/>
      <c r="Y545" s="10"/>
      <c r="AJ545" s="134" t="s">
        <v>7</v>
      </c>
      <c r="AK545" s="135"/>
      <c r="AL545" s="135"/>
      <c r="AM545" s="136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37" t="s">
        <v>29</v>
      </c>
      <c r="AD575" s="137"/>
      <c r="AE575" s="137"/>
    </row>
    <row r="576" spans="8:31">
      <c r="H576" s="138" t="s">
        <v>28</v>
      </c>
      <c r="I576" s="138"/>
      <c r="J576" s="138"/>
      <c r="V576" s="17"/>
      <c r="AC576" s="137"/>
      <c r="AD576" s="137"/>
      <c r="AE576" s="137"/>
    </row>
    <row r="577" spans="2:41">
      <c r="H577" s="138"/>
      <c r="I577" s="138"/>
      <c r="J577" s="138"/>
      <c r="V577" s="17"/>
      <c r="AC577" s="137"/>
      <c r="AD577" s="137"/>
      <c r="AE577" s="13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39" t="s">
        <v>20</v>
      </c>
      <c r="F581" s="139"/>
      <c r="G581" s="139"/>
      <c r="H581" s="139"/>
      <c r="V581" s="17"/>
      <c r="X581" s="23" t="s">
        <v>32</v>
      </c>
      <c r="Y581" s="20">
        <f>IF(B581="PAGADO",0,C586)</f>
        <v>-2044.2500000000002</v>
      </c>
      <c r="AA581" s="139" t="s">
        <v>20</v>
      </c>
      <c r="AB581" s="139"/>
      <c r="AC581" s="139"/>
      <c r="AD581" s="139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40" t="str">
        <f>IF(C586&lt;0,"NO PAGAR","COBRAR")</f>
        <v>NO PAGAR</v>
      </c>
      <c r="C587" s="14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0" t="str">
        <f>IF(Y586&lt;0,"NO PAGAR","COBRAR")</f>
        <v>NO PAGAR</v>
      </c>
      <c r="Y587" s="14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32" t="s">
        <v>9</v>
      </c>
      <c r="C588" s="133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2" t="s">
        <v>9</v>
      </c>
      <c r="Y588" s="133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34" t="s">
        <v>7</v>
      </c>
      <c r="F597" s="135"/>
      <c r="G597" s="136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34" t="s">
        <v>7</v>
      </c>
      <c r="AB597" s="135"/>
      <c r="AC597" s="136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34" t="s">
        <v>7</v>
      </c>
      <c r="O599" s="135"/>
      <c r="P599" s="135"/>
      <c r="Q599" s="136"/>
      <c r="R599" s="18">
        <f>SUM(R583:R598)</f>
        <v>0</v>
      </c>
      <c r="S599" s="3"/>
      <c r="V599" s="17"/>
      <c r="X599" s="12"/>
      <c r="Y599" s="10"/>
      <c r="AJ599" s="134" t="s">
        <v>7</v>
      </c>
      <c r="AK599" s="135"/>
      <c r="AL599" s="135"/>
      <c r="AM599" s="136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38" t="s">
        <v>30</v>
      </c>
      <c r="I621" s="138"/>
      <c r="J621" s="138"/>
      <c r="V621" s="17"/>
      <c r="AA621" s="138" t="s">
        <v>31</v>
      </c>
      <c r="AB621" s="138"/>
      <c r="AC621" s="138"/>
    </row>
    <row r="622" spans="1:43">
      <c r="H622" s="138"/>
      <c r="I622" s="138"/>
      <c r="J622" s="138"/>
      <c r="V622" s="17"/>
      <c r="AA622" s="138"/>
      <c r="AB622" s="138"/>
      <c r="AC622" s="138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39" t="s">
        <v>20</v>
      </c>
      <c r="F626" s="139"/>
      <c r="G626" s="139"/>
      <c r="H626" s="139"/>
      <c r="V626" s="17"/>
      <c r="X626" s="23" t="s">
        <v>32</v>
      </c>
      <c r="Y626" s="20">
        <f>IF(B1426="PAGADO",0,C631)</f>
        <v>-2044.2500000000002</v>
      </c>
      <c r="AA626" s="139" t="s">
        <v>20</v>
      </c>
      <c r="AB626" s="139"/>
      <c r="AC626" s="139"/>
      <c r="AD626" s="139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1" t="str">
        <f>IF(Y631&lt;0,"NO PAGAR","COBRAR'")</f>
        <v>NO PAGAR</v>
      </c>
      <c r="Y632" s="141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41" t="str">
        <f>IF(C631&lt;0,"NO PAGAR","COBRAR'")</f>
        <v>NO PAGAR</v>
      </c>
      <c r="C633" s="141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32" t="s">
        <v>9</v>
      </c>
      <c r="C634" s="133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2" t="s">
        <v>9</v>
      </c>
      <c r="Y634" s="133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34" t="s">
        <v>7</v>
      </c>
      <c r="F642" s="135"/>
      <c r="G642" s="136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34" t="s">
        <v>7</v>
      </c>
      <c r="AB642" s="135"/>
      <c r="AC642" s="136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34" t="s">
        <v>7</v>
      </c>
      <c r="O644" s="135"/>
      <c r="P644" s="135"/>
      <c r="Q644" s="136"/>
      <c r="R644" s="18">
        <f>SUM(R628:R643)</f>
        <v>0</v>
      </c>
      <c r="S644" s="3"/>
      <c r="V644" s="17"/>
      <c r="X644" s="12"/>
      <c r="Y644" s="10"/>
      <c r="AJ644" s="134" t="s">
        <v>7</v>
      </c>
      <c r="AK644" s="135"/>
      <c r="AL644" s="135"/>
      <c r="AM644" s="136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37" t="s">
        <v>29</v>
      </c>
      <c r="AD668" s="137"/>
      <c r="AE668" s="137"/>
    </row>
    <row r="669" spans="8:31">
      <c r="H669" s="138" t="s">
        <v>28</v>
      </c>
      <c r="I669" s="138"/>
      <c r="J669" s="138"/>
      <c r="V669" s="17"/>
      <c r="AC669" s="137"/>
      <c r="AD669" s="137"/>
      <c r="AE669" s="137"/>
    </row>
    <row r="670" spans="8:31">
      <c r="H670" s="138"/>
      <c r="I670" s="138"/>
      <c r="J670" s="138"/>
      <c r="V670" s="17"/>
      <c r="AC670" s="137"/>
      <c r="AD670" s="137"/>
      <c r="AE670" s="13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39" t="s">
        <v>20</v>
      </c>
      <c r="F674" s="139"/>
      <c r="G674" s="139"/>
      <c r="H674" s="139"/>
      <c r="V674" s="17"/>
      <c r="X674" s="23" t="s">
        <v>32</v>
      </c>
      <c r="Y674" s="20">
        <f>IF(B674="PAGADO",0,C679)</f>
        <v>-2044.2500000000002</v>
      </c>
      <c r="AA674" s="139" t="s">
        <v>20</v>
      </c>
      <c r="AB674" s="139"/>
      <c r="AC674" s="139"/>
      <c r="AD674" s="139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40" t="str">
        <f>IF(C679&lt;0,"NO PAGAR","COBRAR")</f>
        <v>NO PAGAR</v>
      </c>
      <c r="C680" s="14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0" t="str">
        <f>IF(Y679&lt;0,"NO PAGAR","COBRAR")</f>
        <v>NO PAGAR</v>
      </c>
      <c r="Y680" s="14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32" t="s">
        <v>9</v>
      </c>
      <c r="C681" s="133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2" t="s">
        <v>9</v>
      </c>
      <c r="Y681" s="133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34" t="s">
        <v>7</v>
      </c>
      <c r="F690" s="135"/>
      <c r="G690" s="136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34" t="s">
        <v>7</v>
      </c>
      <c r="AB690" s="135"/>
      <c r="AC690" s="136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34" t="s">
        <v>7</v>
      </c>
      <c r="O692" s="135"/>
      <c r="P692" s="135"/>
      <c r="Q692" s="136"/>
      <c r="R692" s="18">
        <f>SUM(R676:R691)</f>
        <v>0</v>
      </c>
      <c r="S692" s="3"/>
      <c r="V692" s="17"/>
      <c r="X692" s="12"/>
      <c r="Y692" s="10"/>
      <c r="AJ692" s="134" t="s">
        <v>7</v>
      </c>
      <c r="AK692" s="135"/>
      <c r="AL692" s="135"/>
      <c r="AM692" s="136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38" t="s">
        <v>30</v>
      </c>
      <c r="I714" s="138"/>
      <c r="J714" s="138"/>
      <c r="V714" s="17"/>
      <c r="AA714" s="138" t="s">
        <v>31</v>
      </c>
      <c r="AB714" s="138"/>
      <c r="AC714" s="138"/>
    </row>
    <row r="715" spans="1:43">
      <c r="H715" s="138"/>
      <c r="I715" s="138"/>
      <c r="J715" s="138"/>
      <c r="V715" s="17"/>
      <c r="AA715" s="138"/>
      <c r="AB715" s="138"/>
      <c r="AC715" s="138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39" t="s">
        <v>20</v>
      </c>
      <c r="F719" s="139"/>
      <c r="G719" s="139"/>
      <c r="H719" s="139"/>
      <c r="V719" s="17"/>
      <c r="X719" s="23" t="s">
        <v>32</v>
      </c>
      <c r="Y719" s="20">
        <f>IF(B1519="PAGADO",0,C724)</f>
        <v>-2044.2500000000002</v>
      </c>
      <c r="AA719" s="139" t="s">
        <v>20</v>
      </c>
      <c r="AB719" s="139"/>
      <c r="AC719" s="139"/>
      <c r="AD719" s="139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1" t="str">
        <f>IF(Y724&lt;0,"NO PAGAR","COBRAR'")</f>
        <v>NO PAGAR</v>
      </c>
      <c r="Y725" s="141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41" t="str">
        <f>IF(C724&lt;0,"NO PAGAR","COBRAR'")</f>
        <v>NO PAGAR</v>
      </c>
      <c r="C726" s="141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32" t="s">
        <v>9</v>
      </c>
      <c r="C727" s="133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2" t="s">
        <v>9</v>
      </c>
      <c r="Y727" s="133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34" t="s">
        <v>7</v>
      </c>
      <c r="F735" s="135"/>
      <c r="G735" s="136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34" t="s">
        <v>7</v>
      </c>
      <c r="AB735" s="135"/>
      <c r="AC735" s="136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34" t="s">
        <v>7</v>
      </c>
      <c r="O737" s="135"/>
      <c r="P737" s="135"/>
      <c r="Q737" s="136"/>
      <c r="R737" s="18">
        <f>SUM(R721:R736)</f>
        <v>0</v>
      </c>
      <c r="S737" s="3"/>
      <c r="V737" s="17"/>
      <c r="X737" s="12"/>
      <c r="Y737" s="10"/>
      <c r="AJ737" s="134" t="s">
        <v>7</v>
      </c>
      <c r="AK737" s="135"/>
      <c r="AL737" s="135"/>
      <c r="AM737" s="136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37" t="s">
        <v>29</v>
      </c>
      <c r="AD761" s="137"/>
      <c r="AE761" s="137"/>
    </row>
    <row r="762" spans="2:41">
      <c r="H762" s="138" t="s">
        <v>28</v>
      </c>
      <c r="I762" s="138"/>
      <c r="J762" s="138"/>
      <c r="V762" s="17"/>
      <c r="AC762" s="137"/>
      <c r="AD762" s="137"/>
      <c r="AE762" s="137"/>
    </row>
    <row r="763" spans="2:41">
      <c r="H763" s="138"/>
      <c r="I763" s="138"/>
      <c r="J763" s="138"/>
      <c r="V763" s="17"/>
      <c r="AC763" s="137"/>
      <c r="AD763" s="137"/>
      <c r="AE763" s="137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39" t="s">
        <v>20</v>
      </c>
      <c r="F767" s="139"/>
      <c r="G767" s="139"/>
      <c r="H767" s="139"/>
      <c r="V767" s="17"/>
      <c r="X767" s="23" t="s">
        <v>32</v>
      </c>
      <c r="Y767" s="20">
        <f>IF(B767="PAGADO",0,C772)</f>
        <v>-2044.2500000000002</v>
      </c>
      <c r="AA767" s="139" t="s">
        <v>20</v>
      </c>
      <c r="AB767" s="139"/>
      <c r="AC767" s="139"/>
      <c r="AD767" s="139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40" t="str">
        <f>IF(C772&lt;0,"NO PAGAR","COBRAR")</f>
        <v>NO PAGAR</v>
      </c>
      <c r="C773" s="14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0" t="str">
        <f>IF(Y772&lt;0,"NO PAGAR","COBRAR")</f>
        <v>NO PAGAR</v>
      </c>
      <c r="Y773" s="14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32" t="s">
        <v>9</v>
      </c>
      <c r="C774" s="133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2" t="s">
        <v>9</v>
      </c>
      <c r="Y774" s="133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34" t="s">
        <v>7</v>
      </c>
      <c r="F783" s="135"/>
      <c r="G783" s="136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34" t="s">
        <v>7</v>
      </c>
      <c r="AB783" s="135"/>
      <c r="AC783" s="136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34" t="s">
        <v>7</v>
      </c>
      <c r="O785" s="135"/>
      <c r="P785" s="135"/>
      <c r="Q785" s="136"/>
      <c r="R785" s="18">
        <f>SUM(R769:R784)</f>
        <v>0</v>
      </c>
      <c r="S785" s="3"/>
      <c r="V785" s="17"/>
      <c r="X785" s="12"/>
      <c r="Y785" s="10"/>
      <c r="AJ785" s="134" t="s">
        <v>7</v>
      </c>
      <c r="AK785" s="135"/>
      <c r="AL785" s="135"/>
      <c r="AM785" s="136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38" t="s">
        <v>30</v>
      </c>
      <c r="I807" s="138"/>
      <c r="J807" s="138"/>
      <c r="V807" s="17"/>
      <c r="AA807" s="138" t="s">
        <v>31</v>
      </c>
      <c r="AB807" s="138"/>
      <c r="AC807" s="138"/>
    </row>
    <row r="808" spans="1:43">
      <c r="H808" s="138"/>
      <c r="I808" s="138"/>
      <c r="J808" s="138"/>
      <c r="V808" s="17"/>
      <c r="AA808" s="138"/>
      <c r="AB808" s="138"/>
      <c r="AC808" s="138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39" t="s">
        <v>20</v>
      </c>
      <c r="F812" s="139"/>
      <c r="G812" s="139"/>
      <c r="H812" s="139"/>
      <c r="V812" s="17"/>
      <c r="X812" s="23" t="s">
        <v>32</v>
      </c>
      <c r="Y812" s="20">
        <f>IF(B1612="PAGADO",0,C817)</f>
        <v>-2044.2500000000002</v>
      </c>
      <c r="AA812" s="139" t="s">
        <v>20</v>
      </c>
      <c r="AB812" s="139"/>
      <c r="AC812" s="139"/>
      <c r="AD812" s="139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1" t="str">
        <f>IF(Y817&lt;0,"NO PAGAR","COBRAR'")</f>
        <v>NO PAGAR</v>
      </c>
      <c r="Y818" s="141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41" t="str">
        <f>IF(C817&lt;0,"NO PAGAR","COBRAR'")</f>
        <v>NO PAGAR</v>
      </c>
      <c r="C819" s="141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32" t="s">
        <v>9</v>
      </c>
      <c r="C820" s="133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2" t="s">
        <v>9</v>
      </c>
      <c r="Y820" s="133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34" t="s">
        <v>7</v>
      </c>
      <c r="F828" s="135"/>
      <c r="G828" s="136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34" t="s">
        <v>7</v>
      </c>
      <c r="AB828" s="135"/>
      <c r="AC828" s="136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34" t="s">
        <v>7</v>
      </c>
      <c r="O830" s="135"/>
      <c r="P830" s="135"/>
      <c r="Q830" s="136"/>
      <c r="R830" s="18">
        <f>SUM(R814:R829)</f>
        <v>0</v>
      </c>
      <c r="S830" s="3"/>
      <c r="V830" s="17"/>
      <c r="X830" s="12"/>
      <c r="Y830" s="10"/>
      <c r="AJ830" s="134" t="s">
        <v>7</v>
      </c>
      <c r="AK830" s="135"/>
      <c r="AL830" s="135"/>
      <c r="AM830" s="136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37" t="s">
        <v>29</v>
      </c>
      <c r="AD854" s="137"/>
      <c r="AE854" s="137"/>
    </row>
    <row r="855" spans="2:41">
      <c r="H855" s="138" t="s">
        <v>28</v>
      </c>
      <c r="I855" s="138"/>
      <c r="J855" s="138"/>
      <c r="V855" s="17"/>
      <c r="AC855" s="137"/>
      <c r="AD855" s="137"/>
      <c r="AE855" s="137"/>
    </row>
    <row r="856" spans="2:41">
      <c r="H856" s="138"/>
      <c r="I856" s="138"/>
      <c r="J856" s="138"/>
      <c r="V856" s="17"/>
      <c r="AC856" s="137"/>
      <c r="AD856" s="137"/>
      <c r="AE856" s="137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39" t="s">
        <v>20</v>
      </c>
      <c r="F860" s="139"/>
      <c r="G860" s="139"/>
      <c r="H860" s="139"/>
      <c r="V860" s="17"/>
      <c r="X860" s="23" t="s">
        <v>32</v>
      </c>
      <c r="Y860" s="20">
        <f>IF(B860="PAGADO",0,C865)</f>
        <v>-2044.2500000000002</v>
      </c>
      <c r="AA860" s="139" t="s">
        <v>20</v>
      </c>
      <c r="AB860" s="139"/>
      <c r="AC860" s="139"/>
      <c r="AD860" s="139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40" t="str">
        <f>IF(C865&lt;0,"NO PAGAR","COBRAR")</f>
        <v>NO PAGAR</v>
      </c>
      <c r="C866" s="14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0" t="str">
        <f>IF(Y865&lt;0,"NO PAGAR","COBRAR")</f>
        <v>NO PAGAR</v>
      </c>
      <c r="Y866" s="14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32" t="s">
        <v>9</v>
      </c>
      <c r="C867" s="133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2" t="s">
        <v>9</v>
      </c>
      <c r="Y867" s="133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34" t="s">
        <v>7</v>
      </c>
      <c r="F876" s="135"/>
      <c r="G876" s="136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34" t="s">
        <v>7</v>
      </c>
      <c r="AB876" s="135"/>
      <c r="AC876" s="136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34" t="s">
        <v>7</v>
      </c>
      <c r="O878" s="135"/>
      <c r="P878" s="135"/>
      <c r="Q878" s="136"/>
      <c r="R878" s="18">
        <f>SUM(R862:R877)</f>
        <v>0</v>
      </c>
      <c r="S878" s="3"/>
      <c r="V878" s="17"/>
      <c r="X878" s="12"/>
      <c r="Y878" s="10"/>
      <c r="AJ878" s="134" t="s">
        <v>7</v>
      </c>
      <c r="AK878" s="135"/>
      <c r="AL878" s="135"/>
      <c r="AM878" s="136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38" t="s">
        <v>30</v>
      </c>
      <c r="I900" s="138"/>
      <c r="J900" s="138"/>
      <c r="V900" s="17"/>
      <c r="AA900" s="138" t="s">
        <v>31</v>
      </c>
      <c r="AB900" s="138"/>
      <c r="AC900" s="138"/>
    </row>
    <row r="901" spans="1:43">
      <c r="H901" s="138"/>
      <c r="I901" s="138"/>
      <c r="J901" s="138"/>
      <c r="V901" s="17"/>
      <c r="AA901" s="138"/>
      <c r="AB901" s="138"/>
      <c r="AC901" s="138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39" t="s">
        <v>20</v>
      </c>
      <c r="F905" s="139"/>
      <c r="G905" s="139"/>
      <c r="H905" s="139"/>
      <c r="V905" s="17"/>
      <c r="X905" s="23" t="s">
        <v>32</v>
      </c>
      <c r="Y905" s="20">
        <f>IF(B1705="PAGADO",0,C910)</f>
        <v>-2044.2500000000002</v>
      </c>
      <c r="AA905" s="139" t="s">
        <v>20</v>
      </c>
      <c r="AB905" s="139"/>
      <c r="AC905" s="139"/>
      <c r="AD905" s="139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1" t="str">
        <f>IF(Y910&lt;0,"NO PAGAR","COBRAR'")</f>
        <v>NO PAGAR</v>
      </c>
      <c r="Y911" s="141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41" t="str">
        <f>IF(C910&lt;0,"NO PAGAR","COBRAR'")</f>
        <v>NO PAGAR</v>
      </c>
      <c r="C912" s="141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32" t="s">
        <v>9</v>
      </c>
      <c r="C913" s="133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2" t="s">
        <v>9</v>
      </c>
      <c r="Y913" s="133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34" t="s">
        <v>7</v>
      </c>
      <c r="F921" s="135"/>
      <c r="G921" s="136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34" t="s">
        <v>7</v>
      </c>
      <c r="AB921" s="135"/>
      <c r="AC921" s="136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34" t="s">
        <v>7</v>
      </c>
      <c r="O923" s="135"/>
      <c r="P923" s="135"/>
      <c r="Q923" s="136"/>
      <c r="R923" s="18">
        <f>SUM(R907:R922)</f>
        <v>0</v>
      </c>
      <c r="S923" s="3"/>
      <c r="V923" s="17"/>
      <c r="X923" s="12"/>
      <c r="Y923" s="10"/>
      <c r="AJ923" s="134" t="s">
        <v>7</v>
      </c>
      <c r="AK923" s="135"/>
      <c r="AL923" s="135"/>
      <c r="AM923" s="136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37" t="s">
        <v>29</v>
      </c>
      <c r="AD948" s="137"/>
      <c r="AE948" s="137"/>
    </row>
    <row r="949" spans="2:41">
      <c r="H949" s="138" t="s">
        <v>28</v>
      </c>
      <c r="I949" s="138"/>
      <c r="J949" s="138"/>
      <c r="V949" s="17"/>
      <c r="AC949" s="137"/>
      <c r="AD949" s="137"/>
      <c r="AE949" s="137"/>
    </row>
    <row r="950" spans="2:41">
      <c r="H950" s="138"/>
      <c r="I950" s="138"/>
      <c r="J950" s="138"/>
      <c r="V950" s="17"/>
      <c r="AC950" s="137"/>
      <c r="AD950" s="137"/>
      <c r="AE950" s="137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39" t="s">
        <v>20</v>
      </c>
      <c r="F954" s="139"/>
      <c r="G954" s="139"/>
      <c r="H954" s="139"/>
      <c r="V954" s="17"/>
      <c r="X954" s="23" t="s">
        <v>32</v>
      </c>
      <c r="Y954" s="20">
        <f>IF(B954="PAGADO",0,C959)</f>
        <v>-2044.2500000000002</v>
      </c>
      <c r="AA954" s="139" t="s">
        <v>20</v>
      </c>
      <c r="AB954" s="139"/>
      <c r="AC954" s="139"/>
      <c r="AD954" s="139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40" t="str">
        <f>IF(C959&lt;0,"NO PAGAR","COBRAR")</f>
        <v>NO PAGAR</v>
      </c>
      <c r="C960" s="14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0" t="str">
        <f>IF(Y959&lt;0,"NO PAGAR","COBRAR")</f>
        <v>NO PAGAR</v>
      </c>
      <c r="Y960" s="14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32" t="s">
        <v>9</v>
      </c>
      <c r="C961" s="133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2" t="s">
        <v>9</v>
      </c>
      <c r="Y961" s="133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34" t="s">
        <v>7</v>
      </c>
      <c r="F970" s="135"/>
      <c r="G970" s="136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34" t="s">
        <v>7</v>
      </c>
      <c r="AB970" s="135"/>
      <c r="AC970" s="136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34" t="s">
        <v>7</v>
      </c>
      <c r="O972" s="135"/>
      <c r="P972" s="135"/>
      <c r="Q972" s="136"/>
      <c r="R972" s="18">
        <f>SUM(R956:R971)</f>
        <v>0</v>
      </c>
      <c r="S972" s="3"/>
      <c r="V972" s="17"/>
      <c r="X972" s="12"/>
      <c r="Y972" s="10"/>
      <c r="AJ972" s="134" t="s">
        <v>7</v>
      </c>
      <c r="AK972" s="135"/>
      <c r="AL972" s="135"/>
      <c r="AM972" s="136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38" t="s">
        <v>30</v>
      </c>
      <c r="I994" s="138"/>
      <c r="J994" s="138"/>
      <c r="V994" s="17"/>
      <c r="AA994" s="138" t="s">
        <v>31</v>
      </c>
      <c r="AB994" s="138"/>
      <c r="AC994" s="138"/>
    </row>
    <row r="995" spans="2:41">
      <c r="H995" s="138"/>
      <c r="I995" s="138"/>
      <c r="J995" s="138"/>
      <c r="V995" s="17"/>
      <c r="AA995" s="138"/>
      <c r="AB995" s="138"/>
      <c r="AC995" s="138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39" t="s">
        <v>20</v>
      </c>
      <c r="F999" s="139"/>
      <c r="G999" s="139"/>
      <c r="H999" s="139"/>
      <c r="V999" s="17"/>
      <c r="X999" s="23" t="s">
        <v>32</v>
      </c>
      <c r="Y999" s="20">
        <f>IF(B1799="PAGADO",0,C1004)</f>
        <v>-2044.2500000000002</v>
      </c>
      <c r="AA999" s="139" t="s">
        <v>20</v>
      </c>
      <c r="AB999" s="139"/>
      <c r="AC999" s="139"/>
      <c r="AD999" s="139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1" t="str">
        <f>IF(Y1004&lt;0,"NO PAGAR","COBRAR'")</f>
        <v>NO PAGAR</v>
      </c>
      <c r="Y1005" s="141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41" t="str">
        <f>IF(C1004&lt;0,"NO PAGAR","COBRAR'")</f>
        <v>NO PAGAR</v>
      </c>
      <c r="C1006" s="141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32" t="s">
        <v>9</v>
      </c>
      <c r="C1007" s="133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2" t="s">
        <v>9</v>
      </c>
      <c r="Y1007" s="133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34" t="s">
        <v>7</v>
      </c>
      <c r="F1015" s="135"/>
      <c r="G1015" s="136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34" t="s">
        <v>7</v>
      </c>
      <c r="AB1015" s="135"/>
      <c r="AC1015" s="136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34" t="s">
        <v>7</v>
      </c>
      <c r="O1017" s="135"/>
      <c r="P1017" s="135"/>
      <c r="Q1017" s="136"/>
      <c r="R1017" s="18">
        <f>SUM(R1001:R1016)</f>
        <v>0</v>
      </c>
      <c r="S1017" s="3"/>
      <c r="V1017" s="17"/>
      <c r="X1017" s="12"/>
      <c r="Y1017" s="10"/>
      <c r="AJ1017" s="134" t="s">
        <v>7</v>
      </c>
      <c r="AK1017" s="135"/>
      <c r="AL1017" s="135"/>
      <c r="AM1017" s="136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37" t="s">
        <v>29</v>
      </c>
      <c r="AD1041" s="137"/>
      <c r="AE1041" s="137"/>
    </row>
    <row r="1042" spans="2:41">
      <c r="H1042" s="138" t="s">
        <v>28</v>
      </c>
      <c r="I1042" s="138"/>
      <c r="J1042" s="138"/>
      <c r="V1042" s="17"/>
      <c r="AC1042" s="137"/>
      <c r="AD1042" s="137"/>
      <c r="AE1042" s="137"/>
    </row>
    <row r="1043" spans="2:41">
      <c r="H1043" s="138"/>
      <c r="I1043" s="138"/>
      <c r="J1043" s="138"/>
      <c r="V1043" s="17"/>
      <c r="AC1043" s="137"/>
      <c r="AD1043" s="137"/>
      <c r="AE1043" s="137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39" t="s">
        <v>20</v>
      </c>
      <c r="F1047" s="139"/>
      <c r="G1047" s="139"/>
      <c r="H1047" s="139"/>
      <c r="V1047" s="17"/>
      <c r="X1047" s="23" t="s">
        <v>32</v>
      </c>
      <c r="Y1047" s="20">
        <f>IF(B1047="PAGADO",0,C1052)</f>
        <v>-2044.2500000000002</v>
      </c>
      <c r="AA1047" s="139" t="s">
        <v>20</v>
      </c>
      <c r="AB1047" s="139"/>
      <c r="AC1047" s="139"/>
      <c r="AD1047" s="139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40" t="str">
        <f>IF(C1052&lt;0,"NO PAGAR","COBRAR")</f>
        <v>NO PAGAR</v>
      </c>
      <c r="C1053" s="14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0" t="str">
        <f>IF(Y1052&lt;0,"NO PAGAR","COBRAR")</f>
        <v>NO PAGAR</v>
      </c>
      <c r="Y1053" s="14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32" t="s">
        <v>9</v>
      </c>
      <c r="C1054" s="133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2" t="s">
        <v>9</v>
      </c>
      <c r="Y1054" s="133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34" t="s">
        <v>7</v>
      </c>
      <c r="F1063" s="135"/>
      <c r="G1063" s="136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34" t="s">
        <v>7</v>
      </c>
      <c r="AB1063" s="135"/>
      <c r="AC1063" s="136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34" t="s">
        <v>7</v>
      </c>
      <c r="O1065" s="135"/>
      <c r="P1065" s="135"/>
      <c r="Q1065" s="136"/>
      <c r="R1065" s="18">
        <f>SUM(R1049:R1064)</f>
        <v>0</v>
      </c>
      <c r="S1065" s="3"/>
      <c r="V1065" s="17"/>
      <c r="X1065" s="12"/>
      <c r="Y1065" s="10"/>
      <c r="AJ1065" s="134" t="s">
        <v>7</v>
      </c>
      <c r="AK1065" s="135"/>
      <c r="AL1065" s="135"/>
      <c r="AM1065" s="136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38" t="s">
        <v>30</v>
      </c>
      <c r="I1087" s="138"/>
      <c r="J1087" s="138"/>
      <c r="V1087" s="17"/>
      <c r="AA1087" s="138" t="s">
        <v>31</v>
      </c>
      <c r="AB1087" s="138"/>
      <c r="AC1087" s="138"/>
    </row>
    <row r="1088" spans="1:43">
      <c r="H1088" s="138"/>
      <c r="I1088" s="138"/>
      <c r="J1088" s="138"/>
      <c r="V1088" s="17"/>
      <c r="AA1088" s="138"/>
      <c r="AB1088" s="138"/>
      <c r="AC1088" s="138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39" t="s">
        <v>20</v>
      </c>
      <c r="F1092" s="139"/>
      <c r="G1092" s="139"/>
      <c r="H1092" s="139"/>
      <c r="V1092" s="17"/>
      <c r="X1092" s="23" t="s">
        <v>32</v>
      </c>
      <c r="Y1092" s="20">
        <f>IF(B1892="PAGADO",0,C1097)</f>
        <v>-2044.2500000000002</v>
      </c>
      <c r="AA1092" s="139" t="s">
        <v>20</v>
      </c>
      <c r="AB1092" s="139"/>
      <c r="AC1092" s="139"/>
      <c r="AD1092" s="139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1" t="str">
        <f>IF(Y1097&lt;0,"NO PAGAR","COBRAR'")</f>
        <v>NO PAGAR</v>
      </c>
      <c r="Y1098" s="141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41" t="str">
        <f>IF(C1097&lt;0,"NO PAGAR","COBRAR'")</f>
        <v>NO PAGAR</v>
      </c>
      <c r="C1099" s="141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32" t="s">
        <v>9</v>
      </c>
      <c r="C1100" s="133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2" t="s">
        <v>9</v>
      </c>
      <c r="Y1100" s="133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34" t="s">
        <v>7</v>
      </c>
      <c r="F1108" s="135"/>
      <c r="G1108" s="136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34" t="s">
        <v>7</v>
      </c>
      <c r="AB1108" s="135"/>
      <c r="AC1108" s="136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34" t="s">
        <v>7</v>
      </c>
      <c r="O1110" s="135"/>
      <c r="P1110" s="135"/>
      <c r="Q1110" s="136"/>
      <c r="R1110" s="18">
        <f>SUM(R1094:R1109)</f>
        <v>0</v>
      </c>
      <c r="S1110" s="3"/>
      <c r="V1110" s="17"/>
      <c r="X1110" s="12"/>
      <c r="Y1110" s="10"/>
      <c r="AJ1110" s="134" t="s">
        <v>7</v>
      </c>
      <c r="AK1110" s="135"/>
      <c r="AL1110" s="135"/>
      <c r="AM1110" s="136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39" t="s">
        <v>78</v>
      </c>
      <c r="F8" s="139"/>
      <c r="G8" s="139"/>
      <c r="H8" s="139"/>
      <c r="V8" s="17"/>
      <c r="X8" s="23" t="s">
        <v>130</v>
      </c>
      <c r="Y8" s="20">
        <f>IF(B8="PAGADO",0,C13)</f>
        <v>0</v>
      </c>
      <c r="AA8" s="139" t="s">
        <v>78</v>
      </c>
      <c r="AB8" s="139"/>
      <c r="AC8" s="139"/>
      <c r="AD8" s="139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34" t="s">
        <v>7</v>
      </c>
      <c r="AB24" s="135"/>
      <c r="AC24" s="136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0.35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9" t="s">
        <v>213</v>
      </c>
      <c r="F53" s="139"/>
      <c r="G53" s="139"/>
      <c r="H53" s="139"/>
      <c r="V53" s="17"/>
      <c r="X53" s="23" t="s">
        <v>32</v>
      </c>
      <c r="Y53" s="20">
        <f>IF(B53="PAGADO",0,C58)</f>
        <v>540</v>
      </c>
      <c r="AA53" s="139" t="s">
        <v>78</v>
      </c>
      <c r="AB53" s="139"/>
      <c r="AC53" s="139"/>
      <c r="AD53" s="139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37" t="s">
        <v>29</v>
      </c>
      <c r="AD95" s="137"/>
      <c r="AE95" s="137"/>
    </row>
    <row r="96" spans="2:31">
      <c r="H96" s="138" t="s">
        <v>28</v>
      </c>
      <c r="I96" s="138"/>
      <c r="J96" s="138"/>
      <c r="V96" s="17"/>
      <c r="AC96" s="137"/>
      <c r="AD96" s="137"/>
      <c r="AE96" s="137"/>
    </row>
    <row r="97" spans="2:41">
      <c r="H97" s="138"/>
      <c r="I97" s="138"/>
      <c r="J97" s="138"/>
      <c r="V97" s="17"/>
      <c r="AC97" s="137"/>
      <c r="AD97" s="137"/>
      <c r="AE97" s="13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39" t="s">
        <v>78</v>
      </c>
      <c r="F101" s="139"/>
      <c r="G101" s="139"/>
      <c r="H101" s="139"/>
      <c r="V101" s="17"/>
      <c r="X101" s="23" t="s">
        <v>32</v>
      </c>
      <c r="Y101" s="20">
        <f>IF(B101="PAGADO",0,C106)</f>
        <v>0</v>
      </c>
      <c r="AA101" s="139" t="s">
        <v>312</v>
      </c>
      <c r="AB101" s="139"/>
      <c r="AC101" s="139"/>
      <c r="AD101" s="139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40" t="str">
        <f>IF(C106&lt;0,"NO PAGAR","COBRAR")</f>
        <v>COBRAR</v>
      </c>
      <c r="C107" s="14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40" t="str">
        <f>IF(Y106&lt;0,"NO PAGAR","COBRAR")</f>
        <v>COBRAR</v>
      </c>
      <c r="Y107" s="14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2" t="s">
        <v>9</v>
      </c>
      <c r="C108" s="133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2" t="s">
        <v>9</v>
      </c>
      <c r="Y108" s="133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34" t="s">
        <v>7</v>
      </c>
      <c r="F117" s="135"/>
      <c r="G117" s="136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4" t="s">
        <v>7</v>
      </c>
      <c r="AB117" s="135"/>
      <c r="AC117" s="136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34" t="s">
        <v>7</v>
      </c>
      <c r="O119" s="135"/>
      <c r="P119" s="135"/>
      <c r="Q119" s="136"/>
      <c r="R119" s="18">
        <f>SUM(R103:R118)</f>
        <v>0</v>
      </c>
      <c r="S119" s="3"/>
      <c r="V119" s="17"/>
      <c r="X119" s="12"/>
      <c r="Y119" s="10"/>
      <c r="AJ119" s="134" t="s">
        <v>7</v>
      </c>
      <c r="AK119" s="135"/>
      <c r="AL119" s="135"/>
      <c r="AM119" s="136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38" t="s">
        <v>30</v>
      </c>
      <c r="I133" s="138"/>
      <c r="J133" s="138"/>
      <c r="V133" s="17"/>
      <c r="AA133" s="138" t="s">
        <v>31</v>
      </c>
      <c r="AB133" s="138"/>
      <c r="AC133" s="138"/>
    </row>
    <row r="134" spans="1:43">
      <c r="H134" s="138"/>
      <c r="I134" s="138"/>
      <c r="J134" s="138"/>
      <c r="V134" s="17"/>
      <c r="AA134" s="138"/>
      <c r="AB134" s="138"/>
      <c r="AC134" s="138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39" t="s">
        <v>312</v>
      </c>
      <c r="F138" s="139"/>
      <c r="G138" s="139"/>
      <c r="H138" s="139"/>
      <c r="V138" s="17"/>
      <c r="X138" s="23" t="s">
        <v>32</v>
      </c>
      <c r="Y138" s="20">
        <f>IF(B138="PAGADO",0,C143)</f>
        <v>670</v>
      </c>
      <c r="AA138" s="139" t="s">
        <v>78</v>
      </c>
      <c r="AB138" s="139"/>
      <c r="AC138" s="139"/>
      <c r="AD138" s="139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41" t="str">
        <f>IF(Y143&lt;0,"NO PAGAR","COBRAR'")</f>
        <v>COBRAR'</v>
      </c>
      <c r="Y144" s="14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41" t="str">
        <f>IF(C143&lt;0,"NO PAGAR","COBRAR'")</f>
        <v>COBRAR'</v>
      </c>
      <c r="C145" s="14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32" t="s">
        <v>9</v>
      </c>
      <c r="C146" s="133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2" t="s">
        <v>9</v>
      </c>
      <c r="Y146" s="133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34" t="s">
        <v>7</v>
      </c>
      <c r="F154" s="135"/>
      <c r="G154" s="136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34" t="s">
        <v>7</v>
      </c>
      <c r="AB154" s="135"/>
      <c r="AC154" s="136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34" t="s">
        <v>7</v>
      </c>
      <c r="O156" s="135"/>
      <c r="P156" s="135"/>
      <c r="Q156" s="136"/>
      <c r="R156" s="18">
        <f>SUM(R140:R155)</f>
        <v>0</v>
      </c>
      <c r="S156" s="3"/>
      <c r="V156" s="17"/>
      <c r="X156" s="12"/>
      <c r="Y156" s="10"/>
      <c r="AJ156" s="134" t="s">
        <v>7</v>
      </c>
      <c r="AK156" s="135"/>
      <c r="AL156" s="135"/>
      <c r="AM156" s="136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37" t="s">
        <v>29</v>
      </c>
      <c r="AD181" s="137"/>
      <c r="AE181" s="137"/>
    </row>
    <row r="182" spans="2:41">
      <c r="H182" s="138" t="s">
        <v>28</v>
      </c>
      <c r="I182" s="138"/>
      <c r="J182" s="138"/>
      <c r="V182" s="17"/>
      <c r="AC182" s="137"/>
      <c r="AD182" s="137"/>
      <c r="AE182" s="137"/>
    </row>
    <row r="183" spans="2:41">
      <c r="H183" s="138"/>
      <c r="I183" s="138"/>
      <c r="J183" s="138"/>
      <c r="V183" s="17"/>
      <c r="AC183" s="137"/>
      <c r="AD183" s="137"/>
      <c r="AE183" s="13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39" t="s">
        <v>436</v>
      </c>
      <c r="F187" s="139"/>
      <c r="G187" s="139"/>
      <c r="H187" s="139"/>
      <c r="O187" s="59" t="s">
        <v>435</v>
      </c>
      <c r="V187" s="17"/>
      <c r="X187" s="23" t="s">
        <v>32</v>
      </c>
      <c r="Y187" s="20">
        <f>IF(B187="PAGADO",0,C192)</f>
        <v>0</v>
      </c>
      <c r="AA187" s="139" t="s">
        <v>20</v>
      </c>
      <c r="AB187" s="139"/>
      <c r="AC187" s="139"/>
      <c r="AD187" s="139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40" t="str">
        <f>IF(C192&lt;0,"NO PAGAR","COBRAR")</f>
        <v>COBRAR</v>
      </c>
      <c r="C193" s="14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40" t="str">
        <f>IF(Y192&lt;0,"NO PAGAR","COBRAR")</f>
        <v>COBRAR</v>
      </c>
      <c r="Y193" s="14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32" t="s">
        <v>9</v>
      </c>
      <c r="C194" s="133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2" t="s">
        <v>9</v>
      </c>
      <c r="Y194" s="133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34" t="s">
        <v>7</v>
      </c>
      <c r="F203" s="135"/>
      <c r="G203" s="136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34" t="s">
        <v>7</v>
      </c>
      <c r="AB203" s="135"/>
      <c r="AC203" s="136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34" t="s">
        <v>7</v>
      </c>
      <c r="O205" s="135"/>
      <c r="P205" s="135"/>
      <c r="Q205" s="136"/>
      <c r="R205" s="18">
        <f>SUM(R189:R204)</f>
        <v>480.45</v>
      </c>
      <c r="S205" s="3"/>
      <c r="V205" s="17"/>
      <c r="X205" s="12"/>
      <c r="Y205" s="10"/>
      <c r="AJ205" s="134" t="s">
        <v>7</v>
      </c>
      <c r="AK205" s="135"/>
      <c r="AL205" s="135"/>
      <c r="AM205" s="136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38" t="s">
        <v>30</v>
      </c>
      <c r="I227" s="138"/>
      <c r="J227" s="138"/>
      <c r="V227" s="17"/>
      <c r="AA227" s="138" t="s">
        <v>31</v>
      </c>
      <c r="AB227" s="138"/>
      <c r="AC227" s="138"/>
    </row>
    <row r="228" spans="1:43">
      <c r="H228" s="138"/>
      <c r="I228" s="138"/>
      <c r="J228" s="138"/>
      <c r="V228" s="17"/>
      <c r="AA228" s="138"/>
      <c r="AB228" s="138"/>
      <c r="AC228" s="138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39" t="s">
        <v>20</v>
      </c>
      <c r="F232" s="139"/>
      <c r="G232" s="139"/>
      <c r="H232" s="139"/>
      <c r="V232" s="17"/>
      <c r="X232" s="23" t="s">
        <v>32</v>
      </c>
      <c r="Y232" s="20">
        <f>IF(B232="PAGADO",0,C237)</f>
        <v>0</v>
      </c>
      <c r="AA232" s="139" t="s">
        <v>20</v>
      </c>
      <c r="AB232" s="139"/>
      <c r="AC232" s="139"/>
      <c r="AD232" s="139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41" t="str">
        <f>IF(Y237&lt;0,"NO PAGAR","COBRAR'")</f>
        <v>COBRAR'</v>
      </c>
      <c r="Y238" s="14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41" t="str">
        <f>IF(C237&lt;0,"NO PAGAR","COBRAR'")</f>
        <v>COBRAR'</v>
      </c>
      <c r="C239" s="14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32" t="s">
        <v>9</v>
      </c>
      <c r="C240" s="133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2" t="s">
        <v>9</v>
      </c>
      <c r="Y240" s="133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34" t="s">
        <v>7</v>
      </c>
      <c r="F248" s="135"/>
      <c r="G248" s="136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34" t="s">
        <v>7</v>
      </c>
      <c r="AB248" s="135"/>
      <c r="AC248" s="136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34" t="s">
        <v>7</v>
      </c>
      <c r="O250" s="135"/>
      <c r="P250" s="135"/>
      <c r="Q250" s="136"/>
      <c r="R250" s="18">
        <f>SUM(R234:R249)</f>
        <v>0</v>
      </c>
      <c r="S250" s="3"/>
      <c r="V250" s="17"/>
      <c r="X250" s="12"/>
      <c r="Y250" s="10"/>
      <c r="AJ250" s="134" t="s">
        <v>7</v>
      </c>
      <c r="AK250" s="135"/>
      <c r="AL250" s="135"/>
      <c r="AM250" s="136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37" t="s">
        <v>29</v>
      </c>
      <c r="AD273" s="137"/>
      <c r="AE273" s="137"/>
    </row>
    <row r="274" spans="2:41">
      <c r="H274" s="138" t="s">
        <v>28</v>
      </c>
      <c r="I274" s="138"/>
      <c r="J274" s="138"/>
      <c r="V274" s="17"/>
      <c r="AC274" s="137"/>
      <c r="AD274" s="137"/>
      <c r="AE274" s="137"/>
    </row>
    <row r="275" spans="2:41">
      <c r="H275" s="138"/>
      <c r="I275" s="138"/>
      <c r="J275" s="138"/>
      <c r="V275" s="17"/>
      <c r="AC275" s="137"/>
      <c r="AD275" s="137"/>
      <c r="AE275" s="13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39" t="s">
        <v>20</v>
      </c>
      <c r="F279" s="139"/>
      <c r="G279" s="139"/>
      <c r="H279" s="139"/>
      <c r="V279" s="17"/>
      <c r="X279" s="23" t="s">
        <v>32</v>
      </c>
      <c r="Y279" s="20">
        <f>IF(B279="PAGADO",0,C284)</f>
        <v>0</v>
      </c>
      <c r="AA279" s="139" t="s">
        <v>20</v>
      </c>
      <c r="AB279" s="139"/>
      <c r="AC279" s="139"/>
      <c r="AD279" s="139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40" t="str">
        <f>IF(C284&lt;0,"NO PAGAR","COBRAR")</f>
        <v>COBRAR</v>
      </c>
      <c r="C285" s="14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40" t="str">
        <f>IF(Y284&lt;0,"NO PAGAR","COBRAR")</f>
        <v>COBRAR</v>
      </c>
      <c r="Y285" s="14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32" t="s">
        <v>9</v>
      </c>
      <c r="C286" s="133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2" t="s">
        <v>9</v>
      </c>
      <c r="Y286" s="133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34" t="s">
        <v>7</v>
      </c>
      <c r="F295" s="135"/>
      <c r="G295" s="136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34" t="s">
        <v>7</v>
      </c>
      <c r="AB295" s="135"/>
      <c r="AC295" s="136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34" t="s">
        <v>7</v>
      </c>
      <c r="O297" s="135"/>
      <c r="P297" s="135"/>
      <c r="Q297" s="136"/>
      <c r="R297" s="18">
        <f>SUM(R281:R296)</f>
        <v>0</v>
      </c>
      <c r="S297" s="3"/>
      <c r="V297" s="17"/>
      <c r="X297" s="12"/>
      <c r="Y297" s="10"/>
      <c r="AJ297" s="134" t="s">
        <v>7</v>
      </c>
      <c r="AK297" s="135"/>
      <c r="AL297" s="135"/>
      <c r="AM297" s="136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38" t="s">
        <v>30</v>
      </c>
      <c r="I319" s="138"/>
      <c r="J319" s="138"/>
      <c r="V319" s="17"/>
      <c r="AA319" s="138" t="s">
        <v>31</v>
      </c>
      <c r="AB319" s="138"/>
      <c r="AC319" s="138"/>
    </row>
    <row r="320" spans="1:43">
      <c r="H320" s="138"/>
      <c r="I320" s="138"/>
      <c r="J320" s="138"/>
      <c r="V320" s="17"/>
      <c r="AA320" s="138"/>
      <c r="AB320" s="138"/>
      <c r="AC320" s="138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39" t="s">
        <v>20</v>
      </c>
      <c r="F324" s="139"/>
      <c r="G324" s="139"/>
      <c r="H324" s="139"/>
      <c r="V324" s="17"/>
      <c r="X324" s="23" t="s">
        <v>32</v>
      </c>
      <c r="Y324" s="20">
        <f>IF(B1124="PAGADO",0,C329)</f>
        <v>0</v>
      </c>
      <c r="AA324" s="139" t="s">
        <v>20</v>
      </c>
      <c r="AB324" s="139"/>
      <c r="AC324" s="139"/>
      <c r="AD324" s="139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41" t="str">
        <f>IF(Y329&lt;0,"NO PAGAR","COBRAR'")</f>
        <v>COBRAR'</v>
      </c>
      <c r="Y330" s="14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41" t="str">
        <f>IF(C329&lt;0,"NO PAGAR","COBRAR'")</f>
        <v>COBRAR'</v>
      </c>
      <c r="C331" s="141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32" t="s">
        <v>9</v>
      </c>
      <c r="C332" s="133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2" t="s">
        <v>9</v>
      </c>
      <c r="Y332" s="133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34" t="s">
        <v>7</v>
      </c>
      <c r="F340" s="135"/>
      <c r="G340" s="136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34" t="s">
        <v>7</v>
      </c>
      <c r="AB340" s="135"/>
      <c r="AC340" s="136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34" t="s">
        <v>7</v>
      </c>
      <c r="O342" s="135"/>
      <c r="P342" s="135"/>
      <c r="Q342" s="136"/>
      <c r="R342" s="18">
        <f>SUM(R326:R341)</f>
        <v>0</v>
      </c>
      <c r="S342" s="3"/>
      <c r="V342" s="17"/>
      <c r="X342" s="12"/>
      <c r="Y342" s="10"/>
      <c r="AJ342" s="134" t="s">
        <v>7</v>
      </c>
      <c r="AK342" s="135"/>
      <c r="AL342" s="135"/>
      <c r="AM342" s="136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37" t="s">
        <v>29</v>
      </c>
      <c r="AD366" s="137"/>
      <c r="AE366" s="137"/>
    </row>
    <row r="367" spans="5:31">
      <c r="H367" s="138" t="s">
        <v>28</v>
      </c>
      <c r="I367" s="138"/>
      <c r="J367" s="138"/>
      <c r="V367" s="17"/>
      <c r="AC367" s="137"/>
      <c r="AD367" s="137"/>
      <c r="AE367" s="137"/>
    </row>
    <row r="368" spans="5:31">
      <c r="H368" s="138"/>
      <c r="I368" s="138"/>
      <c r="J368" s="138"/>
      <c r="V368" s="17"/>
      <c r="AC368" s="137"/>
      <c r="AD368" s="137"/>
      <c r="AE368" s="13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39" t="s">
        <v>20</v>
      </c>
      <c r="F372" s="139"/>
      <c r="G372" s="139"/>
      <c r="H372" s="139"/>
      <c r="V372" s="17"/>
      <c r="X372" s="23" t="s">
        <v>32</v>
      </c>
      <c r="Y372" s="20">
        <f>IF(B372="PAGADO",0,C377)</f>
        <v>0</v>
      </c>
      <c r="AA372" s="139" t="s">
        <v>20</v>
      </c>
      <c r="AB372" s="139"/>
      <c r="AC372" s="139"/>
      <c r="AD372" s="139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40" t="str">
        <f>IF(C377&lt;0,"NO PAGAR","COBRAR")</f>
        <v>COBRAR</v>
      </c>
      <c r="C378" s="14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40" t="str">
        <f>IF(Y377&lt;0,"NO PAGAR","COBRAR")</f>
        <v>COBRAR</v>
      </c>
      <c r="Y378" s="14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32" t="s">
        <v>9</v>
      </c>
      <c r="C379" s="133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2" t="s">
        <v>9</v>
      </c>
      <c r="Y379" s="133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34" t="s">
        <v>7</v>
      </c>
      <c r="F388" s="135"/>
      <c r="G388" s="136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34" t="s">
        <v>7</v>
      </c>
      <c r="AB388" s="135"/>
      <c r="AC388" s="136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34" t="s">
        <v>7</v>
      </c>
      <c r="O390" s="135"/>
      <c r="P390" s="135"/>
      <c r="Q390" s="136"/>
      <c r="R390" s="18">
        <f>SUM(R374:R389)</f>
        <v>0</v>
      </c>
      <c r="S390" s="3"/>
      <c r="V390" s="17"/>
      <c r="X390" s="12"/>
      <c r="Y390" s="10"/>
      <c r="AJ390" s="134" t="s">
        <v>7</v>
      </c>
      <c r="AK390" s="135"/>
      <c r="AL390" s="135"/>
      <c r="AM390" s="136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38" t="s">
        <v>30</v>
      </c>
      <c r="I412" s="138"/>
      <c r="J412" s="138"/>
      <c r="V412" s="17"/>
      <c r="AA412" s="138" t="s">
        <v>31</v>
      </c>
      <c r="AB412" s="138"/>
      <c r="AC412" s="138"/>
    </row>
    <row r="413" spans="1:43">
      <c r="H413" s="138"/>
      <c r="I413" s="138"/>
      <c r="J413" s="138"/>
      <c r="V413" s="17"/>
      <c r="AA413" s="138"/>
      <c r="AB413" s="138"/>
      <c r="AC413" s="138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39" t="s">
        <v>20</v>
      </c>
      <c r="F417" s="139"/>
      <c r="G417" s="139"/>
      <c r="H417" s="139"/>
      <c r="V417" s="17"/>
      <c r="X417" s="23" t="s">
        <v>32</v>
      </c>
      <c r="Y417" s="20">
        <f>IF(B1217="PAGADO",0,C422)</f>
        <v>0</v>
      </c>
      <c r="AA417" s="139" t="s">
        <v>20</v>
      </c>
      <c r="AB417" s="139"/>
      <c r="AC417" s="139"/>
      <c r="AD417" s="139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41" t="str">
        <f>IF(Y422&lt;0,"NO PAGAR","COBRAR'")</f>
        <v>COBRAR'</v>
      </c>
      <c r="Y423" s="14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41" t="str">
        <f>IF(C422&lt;0,"NO PAGAR","COBRAR'")</f>
        <v>COBRAR'</v>
      </c>
      <c r="C424" s="141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32" t="s">
        <v>9</v>
      </c>
      <c r="C425" s="133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2" t="s">
        <v>9</v>
      </c>
      <c r="Y425" s="133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34" t="s">
        <v>7</v>
      </c>
      <c r="F433" s="135"/>
      <c r="G433" s="136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34" t="s">
        <v>7</v>
      </c>
      <c r="AB433" s="135"/>
      <c r="AC433" s="136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34" t="s">
        <v>7</v>
      </c>
      <c r="O435" s="135"/>
      <c r="P435" s="135"/>
      <c r="Q435" s="136"/>
      <c r="R435" s="18">
        <f>SUM(R419:R434)</f>
        <v>0</v>
      </c>
      <c r="S435" s="3"/>
      <c r="V435" s="17"/>
      <c r="X435" s="12"/>
      <c r="Y435" s="10"/>
      <c r="AJ435" s="134" t="s">
        <v>7</v>
      </c>
      <c r="AK435" s="135"/>
      <c r="AL435" s="135"/>
      <c r="AM435" s="136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37" t="s">
        <v>29</v>
      </c>
      <c r="AD463" s="137"/>
      <c r="AE463" s="137"/>
    </row>
    <row r="464" spans="8:31">
      <c r="H464" s="138" t="s">
        <v>28</v>
      </c>
      <c r="I464" s="138"/>
      <c r="J464" s="138"/>
      <c r="V464" s="17"/>
      <c r="AC464" s="137"/>
      <c r="AD464" s="137"/>
      <c r="AE464" s="137"/>
    </row>
    <row r="465" spans="2:41">
      <c r="H465" s="138"/>
      <c r="I465" s="138"/>
      <c r="J465" s="138"/>
      <c r="V465" s="17"/>
      <c r="AC465" s="137"/>
      <c r="AD465" s="137"/>
      <c r="AE465" s="13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39" t="s">
        <v>20</v>
      </c>
      <c r="F469" s="139"/>
      <c r="G469" s="139"/>
      <c r="H469" s="139"/>
      <c r="V469" s="17"/>
      <c r="X469" s="23" t="s">
        <v>32</v>
      </c>
      <c r="Y469" s="20">
        <f>IF(B469="PAGADO",0,C474)</f>
        <v>0</v>
      </c>
      <c r="AA469" s="139" t="s">
        <v>20</v>
      </c>
      <c r="AB469" s="139"/>
      <c r="AC469" s="139"/>
      <c r="AD469" s="139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40" t="str">
        <f>IF(C474&lt;0,"NO PAGAR","COBRAR")</f>
        <v>COBRAR</v>
      </c>
      <c r="C475" s="14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40" t="str">
        <f>IF(Y474&lt;0,"NO PAGAR","COBRAR")</f>
        <v>COBRAR</v>
      </c>
      <c r="Y475" s="14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32" t="s">
        <v>9</v>
      </c>
      <c r="C476" s="133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2" t="s">
        <v>9</v>
      </c>
      <c r="Y476" s="133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34" t="s">
        <v>7</v>
      </c>
      <c r="F485" s="135"/>
      <c r="G485" s="136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34" t="s">
        <v>7</v>
      </c>
      <c r="AB485" s="135"/>
      <c r="AC485" s="136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34" t="s">
        <v>7</v>
      </c>
      <c r="O487" s="135"/>
      <c r="P487" s="135"/>
      <c r="Q487" s="136"/>
      <c r="R487" s="18">
        <f>SUM(R471:R486)</f>
        <v>0</v>
      </c>
      <c r="S487" s="3"/>
      <c r="V487" s="17"/>
      <c r="X487" s="12"/>
      <c r="Y487" s="10"/>
      <c r="AJ487" s="134" t="s">
        <v>7</v>
      </c>
      <c r="AK487" s="135"/>
      <c r="AL487" s="135"/>
      <c r="AM487" s="136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38" t="s">
        <v>30</v>
      </c>
      <c r="I509" s="138"/>
      <c r="J509" s="138"/>
      <c r="V509" s="17"/>
      <c r="AA509" s="138" t="s">
        <v>31</v>
      </c>
      <c r="AB509" s="138"/>
      <c r="AC509" s="138"/>
    </row>
    <row r="510" spans="1:43">
      <c r="H510" s="138"/>
      <c r="I510" s="138"/>
      <c r="J510" s="138"/>
      <c r="V510" s="17"/>
      <c r="AA510" s="138"/>
      <c r="AB510" s="138"/>
      <c r="AC510" s="138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39" t="s">
        <v>20</v>
      </c>
      <c r="F514" s="139"/>
      <c r="G514" s="139"/>
      <c r="H514" s="139"/>
      <c r="V514" s="17"/>
      <c r="X514" s="23" t="s">
        <v>32</v>
      </c>
      <c r="Y514" s="20">
        <f>IF(B1314="PAGADO",0,C519)</f>
        <v>0</v>
      </c>
      <c r="AA514" s="139" t="s">
        <v>20</v>
      </c>
      <c r="AB514" s="139"/>
      <c r="AC514" s="139"/>
      <c r="AD514" s="139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41" t="str">
        <f>IF(Y519&lt;0,"NO PAGAR","COBRAR'")</f>
        <v>COBRAR'</v>
      </c>
      <c r="Y520" s="141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41" t="str">
        <f>IF(C519&lt;0,"NO PAGAR","COBRAR'")</f>
        <v>COBRAR'</v>
      </c>
      <c r="C521" s="141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32" t="s">
        <v>9</v>
      </c>
      <c r="C522" s="133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2" t="s">
        <v>9</v>
      </c>
      <c r="Y522" s="133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34" t="s">
        <v>7</v>
      </c>
      <c r="F530" s="135"/>
      <c r="G530" s="136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34" t="s">
        <v>7</v>
      </c>
      <c r="AB530" s="135"/>
      <c r="AC530" s="136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34" t="s">
        <v>7</v>
      </c>
      <c r="O532" s="135"/>
      <c r="P532" s="135"/>
      <c r="Q532" s="136"/>
      <c r="R532" s="18">
        <f>SUM(R516:R531)</f>
        <v>0</v>
      </c>
      <c r="S532" s="3"/>
      <c r="V532" s="17"/>
      <c r="X532" s="12"/>
      <c r="Y532" s="10"/>
      <c r="AJ532" s="134" t="s">
        <v>7</v>
      </c>
      <c r="AK532" s="135"/>
      <c r="AL532" s="135"/>
      <c r="AM532" s="136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37" t="s">
        <v>29</v>
      </c>
      <c r="AD562" s="137"/>
      <c r="AE562" s="137"/>
    </row>
    <row r="563" spans="2:41">
      <c r="H563" s="138" t="s">
        <v>28</v>
      </c>
      <c r="I563" s="138"/>
      <c r="J563" s="138"/>
      <c r="V563" s="17"/>
      <c r="AC563" s="137"/>
      <c r="AD563" s="137"/>
      <c r="AE563" s="137"/>
    </row>
    <row r="564" spans="2:41">
      <c r="H564" s="138"/>
      <c r="I564" s="138"/>
      <c r="J564" s="138"/>
      <c r="V564" s="17"/>
      <c r="AC564" s="137"/>
      <c r="AD564" s="137"/>
      <c r="AE564" s="13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39" t="s">
        <v>20</v>
      </c>
      <c r="F568" s="139"/>
      <c r="G568" s="139"/>
      <c r="H568" s="139"/>
      <c r="V568" s="17"/>
      <c r="X568" s="23" t="s">
        <v>32</v>
      </c>
      <c r="Y568" s="20">
        <f>IF(B568="PAGADO",0,C573)</f>
        <v>0</v>
      </c>
      <c r="AA568" s="139" t="s">
        <v>20</v>
      </c>
      <c r="AB568" s="139"/>
      <c r="AC568" s="139"/>
      <c r="AD568" s="139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40" t="str">
        <f>IF(C573&lt;0,"NO PAGAR","COBRAR")</f>
        <v>COBRAR</v>
      </c>
      <c r="C574" s="14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40" t="str">
        <f>IF(Y573&lt;0,"NO PAGAR","COBRAR")</f>
        <v>COBRAR</v>
      </c>
      <c r="Y574" s="14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32" t="s">
        <v>9</v>
      </c>
      <c r="C575" s="133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2" t="s">
        <v>9</v>
      </c>
      <c r="Y575" s="133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34" t="s">
        <v>7</v>
      </c>
      <c r="F584" s="135"/>
      <c r="G584" s="136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4" t="s">
        <v>7</v>
      </c>
      <c r="AB584" s="135"/>
      <c r="AC584" s="136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34" t="s">
        <v>7</v>
      </c>
      <c r="O586" s="135"/>
      <c r="P586" s="135"/>
      <c r="Q586" s="136"/>
      <c r="R586" s="18">
        <f>SUM(R570:R585)</f>
        <v>0</v>
      </c>
      <c r="S586" s="3"/>
      <c r="V586" s="17"/>
      <c r="X586" s="12"/>
      <c r="Y586" s="10"/>
      <c r="AJ586" s="134" t="s">
        <v>7</v>
      </c>
      <c r="AK586" s="135"/>
      <c r="AL586" s="135"/>
      <c r="AM586" s="136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38" t="s">
        <v>30</v>
      </c>
      <c r="I608" s="138"/>
      <c r="J608" s="138"/>
      <c r="V608" s="17"/>
      <c r="AA608" s="138" t="s">
        <v>31</v>
      </c>
      <c r="AB608" s="138"/>
      <c r="AC608" s="138"/>
    </row>
    <row r="609" spans="2:41">
      <c r="H609" s="138"/>
      <c r="I609" s="138"/>
      <c r="J609" s="138"/>
      <c r="V609" s="17"/>
      <c r="AA609" s="138"/>
      <c r="AB609" s="138"/>
      <c r="AC609" s="138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39" t="s">
        <v>20</v>
      </c>
      <c r="F613" s="139"/>
      <c r="G613" s="139"/>
      <c r="H613" s="139"/>
      <c r="V613" s="17"/>
      <c r="X613" s="23" t="s">
        <v>32</v>
      </c>
      <c r="Y613" s="20">
        <f>IF(B1413="PAGADO",0,C618)</f>
        <v>0</v>
      </c>
      <c r="AA613" s="139" t="s">
        <v>20</v>
      </c>
      <c r="AB613" s="139"/>
      <c r="AC613" s="139"/>
      <c r="AD613" s="139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41" t="str">
        <f>IF(Y618&lt;0,"NO PAGAR","COBRAR'")</f>
        <v>COBRAR'</v>
      </c>
      <c r="Y619" s="141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41" t="str">
        <f>IF(C618&lt;0,"NO PAGAR","COBRAR'")</f>
        <v>COBRAR'</v>
      </c>
      <c r="C620" s="141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32" t="s">
        <v>9</v>
      </c>
      <c r="C621" s="133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2" t="s">
        <v>9</v>
      </c>
      <c r="Y621" s="133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34" t="s">
        <v>7</v>
      </c>
      <c r="F629" s="135"/>
      <c r="G629" s="136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34" t="s">
        <v>7</v>
      </c>
      <c r="AB629" s="135"/>
      <c r="AC629" s="136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34" t="s">
        <v>7</v>
      </c>
      <c r="O631" s="135"/>
      <c r="P631" s="135"/>
      <c r="Q631" s="136"/>
      <c r="R631" s="18">
        <f>SUM(R615:R630)</f>
        <v>0</v>
      </c>
      <c r="S631" s="3"/>
      <c r="V631" s="17"/>
      <c r="X631" s="12"/>
      <c r="Y631" s="10"/>
      <c r="AJ631" s="134" t="s">
        <v>7</v>
      </c>
      <c r="AK631" s="135"/>
      <c r="AL631" s="135"/>
      <c r="AM631" s="136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37" t="s">
        <v>29</v>
      </c>
      <c r="AD655" s="137"/>
      <c r="AE655" s="137"/>
    </row>
    <row r="656" spans="2:31">
      <c r="H656" s="138" t="s">
        <v>28</v>
      </c>
      <c r="I656" s="138"/>
      <c r="J656" s="138"/>
      <c r="V656" s="17"/>
      <c r="AC656" s="137"/>
      <c r="AD656" s="137"/>
      <c r="AE656" s="137"/>
    </row>
    <row r="657" spans="2:41">
      <c r="H657" s="138"/>
      <c r="I657" s="138"/>
      <c r="J657" s="138"/>
      <c r="V657" s="17"/>
      <c r="AC657" s="137"/>
      <c r="AD657" s="137"/>
      <c r="AE657" s="13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39" t="s">
        <v>20</v>
      </c>
      <c r="F661" s="139"/>
      <c r="G661" s="139"/>
      <c r="H661" s="139"/>
      <c r="V661" s="17"/>
      <c r="X661" s="23" t="s">
        <v>32</v>
      </c>
      <c r="Y661" s="20">
        <f>IF(B661="PAGADO",0,C666)</f>
        <v>0</v>
      </c>
      <c r="AA661" s="139" t="s">
        <v>20</v>
      </c>
      <c r="AB661" s="139"/>
      <c r="AC661" s="139"/>
      <c r="AD661" s="139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40" t="str">
        <f>IF(C666&lt;0,"NO PAGAR","COBRAR")</f>
        <v>COBRAR</v>
      </c>
      <c r="C667" s="14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40" t="str">
        <f>IF(Y666&lt;0,"NO PAGAR","COBRAR")</f>
        <v>COBRAR</v>
      </c>
      <c r="Y667" s="14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32" t="s">
        <v>9</v>
      </c>
      <c r="C668" s="133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2" t="s">
        <v>9</v>
      </c>
      <c r="Y668" s="133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34" t="s">
        <v>7</v>
      </c>
      <c r="F677" s="135"/>
      <c r="G677" s="136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4" t="s">
        <v>7</v>
      </c>
      <c r="AB677" s="135"/>
      <c r="AC677" s="136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34" t="s">
        <v>7</v>
      </c>
      <c r="O679" s="135"/>
      <c r="P679" s="135"/>
      <c r="Q679" s="136"/>
      <c r="R679" s="18">
        <f>SUM(R663:R678)</f>
        <v>0</v>
      </c>
      <c r="S679" s="3"/>
      <c r="V679" s="17"/>
      <c r="X679" s="12"/>
      <c r="Y679" s="10"/>
      <c r="AJ679" s="134" t="s">
        <v>7</v>
      </c>
      <c r="AK679" s="135"/>
      <c r="AL679" s="135"/>
      <c r="AM679" s="136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38" t="s">
        <v>30</v>
      </c>
      <c r="I701" s="138"/>
      <c r="J701" s="138"/>
      <c r="V701" s="17"/>
      <c r="AA701" s="138" t="s">
        <v>31</v>
      </c>
      <c r="AB701" s="138"/>
      <c r="AC701" s="138"/>
    </row>
    <row r="702" spans="1:43">
      <c r="H702" s="138"/>
      <c r="I702" s="138"/>
      <c r="J702" s="138"/>
      <c r="V702" s="17"/>
      <c r="AA702" s="138"/>
      <c r="AB702" s="138"/>
      <c r="AC702" s="138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39" t="s">
        <v>20</v>
      </c>
      <c r="F706" s="139"/>
      <c r="G706" s="139"/>
      <c r="H706" s="139"/>
      <c r="V706" s="17"/>
      <c r="X706" s="23" t="s">
        <v>32</v>
      </c>
      <c r="Y706" s="20">
        <f>IF(B1506="PAGADO",0,C711)</f>
        <v>0</v>
      </c>
      <c r="AA706" s="139" t="s">
        <v>20</v>
      </c>
      <c r="AB706" s="139"/>
      <c r="AC706" s="139"/>
      <c r="AD706" s="139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41" t="str">
        <f>IF(Y711&lt;0,"NO PAGAR","COBRAR'")</f>
        <v>COBRAR'</v>
      </c>
      <c r="Y712" s="141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41" t="str">
        <f>IF(C711&lt;0,"NO PAGAR","COBRAR'")</f>
        <v>COBRAR'</v>
      </c>
      <c r="C713" s="141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32" t="s">
        <v>9</v>
      </c>
      <c r="C714" s="133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2" t="s">
        <v>9</v>
      </c>
      <c r="Y714" s="133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34" t="s">
        <v>7</v>
      </c>
      <c r="F722" s="135"/>
      <c r="G722" s="136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34" t="s">
        <v>7</v>
      </c>
      <c r="AB722" s="135"/>
      <c r="AC722" s="136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34" t="s">
        <v>7</v>
      </c>
      <c r="O724" s="135"/>
      <c r="P724" s="135"/>
      <c r="Q724" s="136"/>
      <c r="R724" s="18">
        <f>SUM(R708:R723)</f>
        <v>0</v>
      </c>
      <c r="S724" s="3"/>
      <c r="V724" s="17"/>
      <c r="X724" s="12"/>
      <c r="Y724" s="10"/>
      <c r="AJ724" s="134" t="s">
        <v>7</v>
      </c>
      <c r="AK724" s="135"/>
      <c r="AL724" s="135"/>
      <c r="AM724" s="136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37" t="s">
        <v>29</v>
      </c>
      <c r="AD748" s="137"/>
      <c r="AE748" s="137"/>
    </row>
    <row r="749" spans="8:31">
      <c r="H749" s="138" t="s">
        <v>28</v>
      </c>
      <c r="I749" s="138"/>
      <c r="J749" s="138"/>
      <c r="V749" s="17"/>
      <c r="AC749" s="137"/>
      <c r="AD749" s="137"/>
      <c r="AE749" s="137"/>
    </row>
    <row r="750" spans="8:31">
      <c r="H750" s="138"/>
      <c r="I750" s="138"/>
      <c r="J750" s="138"/>
      <c r="V750" s="17"/>
      <c r="AC750" s="137"/>
      <c r="AD750" s="137"/>
      <c r="AE750" s="13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39" t="s">
        <v>20</v>
      </c>
      <c r="F754" s="139"/>
      <c r="G754" s="139"/>
      <c r="H754" s="139"/>
      <c r="V754" s="17"/>
      <c r="X754" s="23" t="s">
        <v>32</v>
      </c>
      <c r="Y754" s="20">
        <f>IF(B754="PAGADO",0,C759)</f>
        <v>0</v>
      </c>
      <c r="AA754" s="139" t="s">
        <v>20</v>
      </c>
      <c r="AB754" s="139"/>
      <c r="AC754" s="139"/>
      <c r="AD754" s="139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40" t="str">
        <f>IF(C759&lt;0,"NO PAGAR","COBRAR")</f>
        <v>COBRAR</v>
      </c>
      <c r="C760" s="14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40" t="str">
        <f>IF(Y759&lt;0,"NO PAGAR","COBRAR")</f>
        <v>COBRAR</v>
      </c>
      <c r="Y760" s="14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32" t="s">
        <v>9</v>
      </c>
      <c r="C761" s="133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2" t="s">
        <v>9</v>
      </c>
      <c r="Y761" s="133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34" t="s">
        <v>7</v>
      </c>
      <c r="F770" s="135"/>
      <c r="G770" s="136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4" t="s">
        <v>7</v>
      </c>
      <c r="AB770" s="135"/>
      <c r="AC770" s="136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34" t="s">
        <v>7</v>
      </c>
      <c r="O772" s="135"/>
      <c r="P772" s="135"/>
      <c r="Q772" s="136"/>
      <c r="R772" s="18">
        <f>SUM(R756:R771)</f>
        <v>0</v>
      </c>
      <c r="S772" s="3"/>
      <c r="V772" s="17"/>
      <c r="X772" s="12"/>
      <c r="Y772" s="10"/>
      <c r="AJ772" s="134" t="s">
        <v>7</v>
      </c>
      <c r="AK772" s="135"/>
      <c r="AL772" s="135"/>
      <c r="AM772" s="136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38" t="s">
        <v>30</v>
      </c>
      <c r="I794" s="138"/>
      <c r="J794" s="138"/>
      <c r="V794" s="17"/>
      <c r="AA794" s="138" t="s">
        <v>31</v>
      </c>
      <c r="AB794" s="138"/>
      <c r="AC794" s="138"/>
    </row>
    <row r="795" spans="1:43">
      <c r="H795" s="138"/>
      <c r="I795" s="138"/>
      <c r="J795" s="138"/>
      <c r="V795" s="17"/>
      <c r="AA795" s="138"/>
      <c r="AB795" s="138"/>
      <c r="AC795" s="138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39" t="s">
        <v>20</v>
      </c>
      <c r="F799" s="139"/>
      <c r="G799" s="139"/>
      <c r="H799" s="139"/>
      <c r="V799" s="17"/>
      <c r="X799" s="23" t="s">
        <v>32</v>
      </c>
      <c r="Y799" s="20">
        <f>IF(B1599="PAGADO",0,C804)</f>
        <v>0</v>
      </c>
      <c r="AA799" s="139" t="s">
        <v>20</v>
      </c>
      <c r="AB799" s="139"/>
      <c r="AC799" s="139"/>
      <c r="AD799" s="139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41" t="str">
        <f>IF(Y804&lt;0,"NO PAGAR","COBRAR'")</f>
        <v>COBRAR'</v>
      </c>
      <c r="Y805" s="141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41" t="str">
        <f>IF(C804&lt;0,"NO PAGAR","COBRAR'")</f>
        <v>COBRAR'</v>
      </c>
      <c r="C806" s="141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32" t="s">
        <v>9</v>
      </c>
      <c r="C807" s="133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2" t="s">
        <v>9</v>
      </c>
      <c r="Y807" s="133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34" t="s">
        <v>7</v>
      </c>
      <c r="F815" s="135"/>
      <c r="G815" s="136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34" t="s">
        <v>7</v>
      </c>
      <c r="AB815" s="135"/>
      <c r="AC815" s="136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34" t="s">
        <v>7</v>
      </c>
      <c r="O817" s="135"/>
      <c r="P817" s="135"/>
      <c r="Q817" s="136"/>
      <c r="R817" s="18">
        <f>SUM(R801:R816)</f>
        <v>0</v>
      </c>
      <c r="S817" s="3"/>
      <c r="V817" s="17"/>
      <c r="X817" s="12"/>
      <c r="Y817" s="10"/>
      <c r="AJ817" s="134" t="s">
        <v>7</v>
      </c>
      <c r="AK817" s="135"/>
      <c r="AL817" s="135"/>
      <c r="AM817" s="136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37" t="s">
        <v>29</v>
      </c>
      <c r="AD841" s="137"/>
      <c r="AE841" s="137"/>
    </row>
    <row r="842" spans="2:41">
      <c r="H842" s="138" t="s">
        <v>28</v>
      </c>
      <c r="I842" s="138"/>
      <c r="J842" s="138"/>
      <c r="V842" s="17"/>
      <c r="AC842" s="137"/>
      <c r="AD842" s="137"/>
      <c r="AE842" s="137"/>
    </row>
    <row r="843" spans="2:41">
      <c r="H843" s="138"/>
      <c r="I843" s="138"/>
      <c r="J843" s="138"/>
      <c r="V843" s="17"/>
      <c r="AC843" s="137"/>
      <c r="AD843" s="137"/>
      <c r="AE843" s="13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39" t="s">
        <v>20</v>
      </c>
      <c r="F847" s="139"/>
      <c r="G847" s="139"/>
      <c r="H847" s="139"/>
      <c r="V847" s="17"/>
      <c r="X847" s="23" t="s">
        <v>32</v>
      </c>
      <c r="Y847" s="20">
        <f>IF(B847="PAGADO",0,C852)</f>
        <v>0</v>
      </c>
      <c r="AA847" s="139" t="s">
        <v>20</v>
      </c>
      <c r="AB847" s="139"/>
      <c r="AC847" s="139"/>
      <c r="AD847" s="139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40" t="str">
        <f>IF(C852&lt;0,"NO PAGAR","COBRAR")</f>
        <v>COBRAR</v>
      </c>
      <c r="C853" s="14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40" t="str">
        <f>IF(Y852&lt;0,"NO PAGAR","COBRAR")</f>
        <v>COBRAR</v>
      </c>
      <c r="Y853" s="14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32" t="s">
        <v>9</v>
      </c>
      <c r="C854" s="133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2" t="s">
        <v>9</v>
      </c>
      <c r="Y854" s="133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4" t="s">
        <v>7</v>
      </c>
      <c r="F863" s="135"/>
      <c r="G863" s="136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4" t="s">
        <v>7</v>
      </c>
      <c r="AB863" s="135"/>
      <c r="AC863" s="136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34" t="s">
        <v>7</v>
      </c>
      <c r="O865" s="135"/>
      <c r="P865" s="135"/>
      <c r="Q865" s="136"/>
      <c r="R865" s="18">
        <f>SUM(R849:R864)</f>
        <v>0</v>
      </c>
      <c r="S865" s="3"/>
      <c r="V865" s="17"/>
      <c r="X865" s="12"/>
      <c r="Y865" s="10"/>
      <c r="AJ865" s="134" t="s">
        <v>7</v>
      </c>
      <c r="AK865" s="135"/>
      <c r="AL865" s="135"/>
      <c r="AM865" s="136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38" t="s">
        <v>30</v>
      </c>
      <c r="I887" s="138"/>
      <c r="J887" s="138"/>
      <c r="V887" s="17"/>
      <c r="AA887" s="138" t="s">
        <v>31</v>
      </c>
      <c r="AB887" s="138"/>
      <c r="AC887" s="138"/>
    </row>
    <row r="888" spans="1:43">
      <c r="H888" s="138"/>
      <c r="I888" s="138"/>
      <c r="J888" s="138"/>
      <c r="V888" s="17"/>
      <c r="AA888" s="138"/>
      <c r="AB888" s="138"/>
      <c r="AC888" s="138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39" t="s">
        <v>20</v>
      </c>
      <c r="F892" s="139"/>
      <c r="G892" s="139"/>
      <c r="H892" s="139"/>
      <c r="V892" s="17"/>
      <c r="X892" s="23" t="s">
        <v>32</v>
      </c>
      <c r="Y892" s="20">
        <f>IF(B1692="PAGADO",0,C897)</f>
        <v>0</v>
      </c>
      <c r="AA892" s="139" t="s">
        <v>20</v>
      </c>
      <c r="AB892" s="139"/>
      <c r="AC892" s="139"/>
      <c r="AD892" s="139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41" t="str">
        <f>IF(Y897&lt;0,"NO PAGAR","COBRAR'")</f>
        <v>COBRAR'</v>
      </c>
      <c r="Y898" s="141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41" t="str">
        <f>IF(C897&lt;0,"NO PAGAR","COBRAR'")</f>
        <v>COBRAR'</v>
      </c>
      <c r="C899" s="141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32" t="s">
        <v>9</v>
      </c>
      <c r="C900" s="133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2" t="s">
        <v>9</v>
      </c>
      <c r="Y900" s="133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34" t="s">
        <v>7</v>
      </c>
      <c r="F908" s="135"/>
      <c r="G908" s="136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34" t="s">
        <v>7</v>
      </c>
      <c r="AB908" s="135"/>
      <c r="AC908" s="136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34" t="s">
        <v>7</v>
      </c>
      <c r="O910" s="135"/>
      <c r="P910" s="135"/>
      <c r="Q910" s="136"/>
      <c r="R910" s="18">
        <f>SUM(R894:R909)</f>
        <v>0</v>
      </c>
      <c r="S910" s="3"/>
      <c r="V910" s="17"/>
      <c r="X910" s="12"/>
      <c r="Y910" s="10"/>
      <c r="AJ910" s="134" t="s">
        <v>7</v>
      </c>
      <c r="AK910" s="135"/>
      <c r="AL910" s="135"/>
      <c r="AM910" s="136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37" t="s">
        <v>29</v>
      </c>
      <c r="AD935" s="137"/>
      <c r="AE935" s="137"/>
    </row>
    <row r="936" spans="2:41">
      <c r="H936" s="138" t="s">
        <v>28</v>
      </c>
      <c r="I936" s="138"/>
      <c r="J936" s="138"/>
      <c r="V936" s="17"/>
      <c r="AC936" s="137"/>
      <c r="AD936" s="137"/>
      <c r="AE936" s="137"/>
    </row>
    <row r="937" spans="2:41">
      <c r="H937" s="138"/>
      <c r="I937" s="138"/>
      <c r="J937" s="138"/>
      <c r="V937" s="17"/>
      <c r="AC937" s="137"/>
      <c r="AD937" s="137"/>
      <c r="AE937" s="13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39" t="s">
        <v>20</v>
      </c>
      <c r="F941" s="139"/>
      <c r="G941" s="139"/>
      <c r="H941" s="139"/>
      <c r="V941" s="17"/>
      <c r="X941" s="23" t="s">
        <v>32</v>
      </c>
      <c r="Y941" s="20">
        <f>IF(B941="PAGADO",0,C946)</f>
        <v>0</v>
      </c>
      <c r="AA941" s="139" t="s">
        <v>20</v>
      </c>
      <c r="AB941" s="139"/>
      <c r="AC941" s="139"/>
      <c r="AD941" s="139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40" t="str">
        <f>IF(C946&lt;0,"NO PAGAR","COBRAR")</f>
        <v>COBRAR</v>
      </c>
      <c r="C947" s="14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40" t="str">
        <f>IF(Y946&lt;0,"NO PAGAR","COBRAR")</f>
        <v>COBRAR</v>
      </c>
      <c r="Y947" s="14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32" t="s">
        <v>9</v>
      </c>
      <c r="C948" s="133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2" t="s">
        <v>9</v>
      </c>
      <c r="Y948" s="133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4" t="s">
        <v>7</v>
      </c>
      <c r="F957" s="135"/>
      <c r="G957" s="136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4" t="s">
        <v>7</v>
      </c>
      <c r="AB957" s="135"/>
      <c r="AC957" s="136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34" t="s">
        <v>7</v>
      </c>
      <c r="O959" s="135"/>
      <c r="P959" s="135"/>
      <c r="Q959" s="136"/>
      <c r="R959" s="18">
        <f>SUM(R943:R958)</f>
        <v>0</v>
      </c>
      <c r="S959" s="3"/>
      <c r="V959" s="17"/>
      <c r="X959" s="12"/>
      <c r="Y959" s="10"/>
      <c r="AJ959" s="134" t="s">
        <v>7</v>
      </c>
      <c r="AK959" s="135"/>
      <c r="AL959" s="135"/>
      <c r="AM959" s="136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38" t="s">
        <v>30</v>
      </c>
      <c r="I981" s="138"/>
      <c r="J981" s="138"/>
      <c r="V981" s="17"/>
      <c r="AA981" s="138" t="s">
        <v>31</v>
      </c>
      <c r="AB981" s="138"/>
      <c r="AC981" s="138"/>
    </row>
    <row r="982" spans="1:43">
      <c r="H982" s="138"/>
      <c r="I982" s="138"/>
      <c r="J982" s="138"/>
      <c r="V982" s="17"/>
      <c r="AA982" s="138"/>
      <c r="AB982" s="138"/>
      <c r="AC982" s="138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39" t="s">
        <v>20</v>
      </c>
      <c r="F986" s="139"/>
      <c r="G986" s="139"/>
      <c r="H986" s="139"/>
      <c r="V986" s="17"/>
      <c r="X986" s="23" t="s">
        <v>32</v>
      </c>
      <c r="Y986" s="20">
        <f>IF(B1786="PAGADO",0,C991)</f>
        <v>0</v>
      </c>
      <c r="AA986" s="139" t="s">
        <v>20</v>
      </c>
      <c r="AB986" s="139"/>
      <c r="AC986" s="139"/>
      <c r="AD986" s="139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41" t="str">
        <f>IF(Y991&lt;0,"NO PAGAR","COBRAR'")</f>
        <v>COBRAR'</v>
      </c>
      <c r="Y992" s="141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41" t="str">
        <f>IF(C991&lt;0,"NO PAGAR","COBRAR'")</f>
        <v>COBRAR'</v>
      </c>
      <c r="C993" s="141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32" t="s">
        <v>9</v>
      </c>
      <c r="C994" s="133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2" t="s">
        <v>9</v>
      </c>
      <c r="Y994" s="133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34" t="s">
        <v>7</v>
      </c>
      <c r="F1002" s="135"/>
      <c r="G1002" s="136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34" t="s">
        <v>7</v>
      </c>
      <c r="AB1002" s="135"/>
      <c r="AC1002" s="136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34" t="s">
        <v>7</v>
      </c>
      <c r="O1004" s="135"/>
      <c r="P1004" s="135"/>
      <c r="Q1004" s="136"/>
      <c r="R1004" s="18">
        <f>SUM(R988:R1003)</f>
        <v>0</v>
      </c>
      <c r="S1004" s="3"/>
      <c r="V1004" s="17"/>
      <c r="X1004" s="12"/>
      <c r="Y1004" s="10"/>
      <c r="AJ1004" s="134" t="s">
        <v>7</v>
      </c>
      <c r="AK1004" s="135"/>
      <c r="AL1004" s="135"/>
      <c r="AM1004" s="136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37" t="s">
        <v>29</v>
      </c>
      <c r="AD1028" s="137"/>
      <c r="AE1028" s="137"/>
    </row>
    <row r="1029" spans="2:41">
      <c r="H1029" s="138" t="s">
        <v>28</v>
      </c>
      <c r="I1029" s="138"/>
      <c r="J1029" s="138"/>
      <c r="V1029" s="17"/>
      <c r="AC1029" s="137"/>
      <c r="AD1029" s="137"/>
      <c r="AE1029" s="137"/>
    </row>
    <row r="1030" spans="2:41">
      <c r="H1030" s="138"/>
      <c r="I1030" s="138"/>
      <c r="J1030" s="138"/>
      <c r="V1030" s="17"/>
      <c r="AC1030" s="137"/>
      <c r="AD1030" s="137"/>
      <c r="AE1030" s="13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39" t="s">
        <v>20</v>
      </c>
      <c r="F1034" s="139"/>
      <c r="G1034" s="139"/>
      <c r="H1034" s="139"/>
      <c r="V1034" s="17"/>
      <c r="X1034" s="23" t="s">
        <v>32</v>
      </c>
      <c r="Y1034" s="20">
        <f>IF(B1034="PAGADO",0,C1039)</f>
        <v>0</v>
      </c>
      <c r="AA1034" s="139" t="s">
        <v>20</v>
      </c>
      <c r="AB1034" s="139"/>
      <c r="AC1034" s="139"/>
      <c r="AD1034" s="139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40" t="str">
        <f>IF(C1039&lt;0,"NO PAGAR","COBRAR")</f>
        <v>COBRAR</v>
      </c>
      <c r="C1040" s="14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40" t="str">
        <f>IF(Y1039&lt;0,"NO PAGAR","COBRAR")</f>
        <v>COBRAR</v>
      </c>
      <c r="Y1040" s="14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32" t="s">
        <v>9</v>
      </c>
      <c r="C1041" s="133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2" t="s">
        <v>9</v>
      </c>
      <c r="Y1041" s="133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4" t="s">
        <v>7</v>
      </c>
      <c r="F1050" s="135"/>
      <c r="G1050" s="136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4" t="s">
        <v>7</v>
      </c>
      <c r="AB1050" s="135"/>
      <c r="AC1050" s="136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34" t="s">
        <v>7</v>
      </c>
      <c r="O1052" s="135"/>
      <c r="P1052" s="135"/>
      <c r="Q1052" s="136"/>
      <c r="R1052" s="18">
        <f>SUM(R1036:R1051)</f>
        <v>0</v>
      </c>
      <c r="S1052" s="3"/>
      <c r="V1052" s="17"/>
      <c r="X1052" s="12"/>
      <c r="Y1052" s="10"/>
      <c r="AJ1052" s="134" t="s">
        <v>7</v>
      </c>
      <c r="AK1052" s="135"/>
      <c r="AL1052" s="135"/>
      <c r="AM1052" s="136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38" t="s">
        <v>30</v>
      </c>
      <c r="I1074" s="138"/>
      <c r="J1074" s="138"/>
      <c r="V1074" s="17"/>
      <c r="AA1074" s="138" t="s">
        <v>31</v>
      </c>
      <c r="AB1074" s="138"/>
      <c r="AC1074" s="138"/>
    </row>
    <row r="1075" spans="2:41">
      <c r="H1075" s="138"/>
      <c r="I1075" s="138"/>
      <c r="J1075" s="138"/>
      <c r="V1075" s="17"/>
      <c r="AA1075" s="138"/>
      <c r="AB1075" s="138"/>
      <c r="AC1075" s="138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39" t="s">
        <v>20</v>
      </c>
      <c r="F1079" s="139"/>
      <c r="G1079" s="139"/>
      <c r="H1079" s="139"/>
      <c r="V1079" s="17"/>
      <c r="X1079" s="23" t="s">
        <v>32</v>
      </c>
      <c r="Y1079" s="20">
        <f>IF(B1879="PAGADO",0,C1084)</f>
        <v>0</v>
      </c>
      <c r="AA1079" s="139" t="s">
        <v>20</v>
      </c>
      <c r="AB1079" s="139"/>
      <c r="AC1079" s="139"/>
      <c r="AD1079" s="139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41" t="str">
        <f>IF(Y1084&lt;0,"NO PAGAR","COBRAR'")</f>
        <v>COBRAR'</v>
      </c>
      <c r="Y1085" s="141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41" t="str">
        <f>IF(C1084&lt;0,"NO PAGAR","COBRAR'")</f>
        <v>COBRAR'</v>
      </c>
      <c r="C1086" s="141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32" t="s">
        <v>9</v>
      </c>
      <c r="C1087" s="133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2" t="s">
        <v>9</v>
      </c>
      <c r="Y1087" s="133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34" t="s">
        <v>7</v>
      </c>
      <c r="F1095" s="135"/>
      <c r="G1095" s="136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34" t="s">
        <v>7</v>
      </c>
      <c r="AB1095" s="135"/>
      <c r="AC1095" s="136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34" t="s">
        <v>7</v>
      </c>
      <c r="O1097" s="135"/>
      <c r="P1097" s="135"/>
      <c r="Q1097" s="136"/>
      <c r="R1097" s="18">
        <f>SUM(R1081:R1096)</f>
        <v>0</v>
      </c>
      <c r="S1097" s="3"/>
      <c r="V1097" s="17"/>
      <c r="X1097" s="12"/>
      <c r="Y1097" s="10"/>
      <c r="AJ1097" s="134" t="s">
        <v>7</v>
      </c>
      <c r="AK1097" s="135"/>
      <c r="AL1097" s="135"/>
      <c r="AM1097" s="136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37"/>
  <sheetViews>
    <sheetView topLeftCell="V359" workbookViewId="0">
      <selection activeCell="Z303" sqref="Z30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9" t="s">
        <v>224</v>
      </c>
      <c r="F8" s="139"/>
      <c r="G8" s="139"/>
      <c r="H8" s="139"/>
      <c r="V8" s="17"/>
      <c r="X8" s="23" t="s">
        <v>156</v>
      </c>
      <c r="Y8" s="20">
        <f>IF(B8="PAGADO",0,C13)</f>
        <v>0</v>
      </c>
      <c r="AA8" s="139" t="s">
        <v>215</v>
      </c>
      <c r="AB8" s="139"/>
      <c r="AC8" s="139"/>
      <c r="AD8" s="139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9" t="s">
        <v>202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238</v>
      </c>
      <c r="AB53" s="139"/>
      <c r="AC53" s="139"/>
      <c r="AD53" s="139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9"/>
      <c r="F106" s="139"/>
      <c r="G106" s="139"/>
      <c r="H106" s="139"/>
      <c r="V106" s="17"/>
      <c r="X106" s="23" t="s">
        <v>32</v>
      </c>
      <c r="Y106" s="20">
        <f>IF(B106="PAGADO",0,C111)</f>
        <v>0</v>
      </c>
      <c r="AA106" s="139" t="s">
        <v>20</v>
      </c>
      <c r="AB106" s="139"/>
      <c r="AC106" s="139"/>
      <c r="AD106" s="139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COBRAR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COBRAR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8" t="s">
        <v>30</v>
      </c>
      <c r="I146" s="138"/>
      <c r="J146" s="138"/>
      <c r="V146" s="17"/>
      <c r="AA146" s="138" t="s">
        <v>31</v>
      </c>
      <c r="AB146" s="138"/>
      <c r="AC146" s="138"/>
    </row>
    <row r="147" spans="2:41">
      <c r="H147" s="138"/>
      <c r="I147" s="138"/>
      <c r="J147" s="138"/>
      <c r="V147" s="17"/>
      <c r="AA147" s="138"/>
      <c r="AB147" s="138"/>
      <c r="AC147" s="138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39" t="s">
        <v>20</v>
      </c>
      <c r="F151" s="139"/>
      <c r="G151" s="139"/>
      <c r="H151" s="139"/>
      <c r="V151" s="17"/>
      <c r="X151" s="23" t="s">
        <v>32</v>
      </c>
      <c r="Y151" s="20">
        <f>IF(B151="PAGADO",0,C156)</f>
        <v>0</v>
      </c>
      <c r="AA151" s="139" t="s">
        <v>20</v>
      </c>
      <c r="AB151" s="139"/>
      <c r="AC151" s="139"/>
      <c r="AD151" s="139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1" t="str">
        <f>IF(Y156&lt;0,"NO PAGAR","COBRAR'")</f>
        <v>COBRAR'</v>
      </c>
      <c r="Y157" s="141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1" t="str">
        <f>IF(C156&lt;0,"NO PAGAR","COBRAR'")</f>
        <v>COBRAR'</v>
      </c>
      <c r="C158" s="141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37" t="s">
        <v>29</v>
      </c>
      <c r="AD194" s="137"/>
      <c r="AE194" s="137"/>
    </row>
    <row r="195" spans="2:41">
      <c r="H195" s="138" t="s">
        <v>28</v>
      </c>
      <c r="I195" s="138"/>
      <c r="J195" s="138"/>
      <c r="V195" s="17"/>
      <c r="AC195" s="137"/>
      <c r="AD195" s="137"/>
      <c r="AE195" s="137"/>
    </row>
    <row r="196" spans="2:41">
      <c r="H196" s="138"/>
      <c r="I196" s="138"/>
      <c r="J196" s="138"/>
      <c r="V196" s="17"/>
      <c r="AC196" s="137"/>
      <c r="AD196" s="137"/>
      <c r="AE196" s="13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39" t="s">
        <v>402</v>
      </c>
      <c r="F200" s="139"/>
      <c r="G200" s="139"/>
      <c r="H200" s="139"/>
      <c r="V200" s="17"/>
      <c r="X200" s="23" t="s">
        <v>82</v>
      </c>
      <c r="Y200" s="20">
        <f>IF(B200="PAGADO",0,C205)</f>
        <v>0</v>
      </c>
      <c r="AA200" s="139" t="s">
        <v>439</v>
      </c>
      <c r="AB200" s="139"/>
      <c r="AC200" s="139"/>
      <c r="AD200" s="139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0" t="str">
        <f>IF(C205&lt;0,"NO PAGAR","COBRAR")</f>
        <v>COBRAR</v>
      </c>
      <c r="C206" s="14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0" t="str">
        <f>IF(Y205&lt;0,"NO PAGAR","COBRAR")</f>
        <v>COBRAR</v>
      </c>
      <c r="Y206" s="14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2" t="s">
        <v>9</v>
      </c>
      <c r="C207" s="133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2" t="s">
        <v>9</v>
      </c>
      <c r="Y207" s="133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34" t="s">
        <v>7</v>
      </c>
      <c r="F216" s="135"/>
      <c r="G216" s="136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4" t="s">
        <v>7</v>
      </c>
      <c r="AB216" s="135"/>
      <c r="AC216" s="136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34" t="s">
        <v>7</v>
      </c>
      <c r="O218" s="135"/>
      <c r="P218" s="135"/>
      <c r="Q218" s="136"/>
      <c r="R218" s="18">
        <f>SUM(R202:R217)</f>
        <v>50</v>
      </c>
      <c r="S218" s="3"/>
      <c r="V218" s="17"/>
      <c r="X218" s="12"/>
      <c r="Y218" s="10"/>
      <c r="AJ218" s="134" t="s">
        <v>7</v>
      </c>
      <c r="AK218" s="135"/>
      <c r="AL218" s="135"/>
      <c r="AM218" s="136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502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8" t="s">
        <v>30</v>
      </c>
      <c r="I240" s="138"/>
      <c r="J240" s="138"/>
      <c r="V240" s="17"/>
      <c r="AA240" s="138" t="s">
        <v>31</v>
      </c>
      <c r="AB240" s="138"/>
      <c r="AC240" s="138"/>
    </row>
    <row r="241" spans="2:41">
      <c r="H241" s="138"/>
      <c r="I241" s="138"/>
      <c r="J241" s="138"/>
      <c r="V241" s="17"/>
      <c r="AA241" s="138"/>
      <c r="AB241" s="138"/>
      <c r="AC241" s="138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39" t="s">
        <v>531</v>
      </c>
      <c r="F245" s="139"/>
      <c r="G245" s="139"/>
      <c r="H245" s="139"/>
      <c r="O245" s="153" t="s">
        <v>248</v>
      </c>
      <c r="P245" s="153"/>
      <c r="Q245" s="153"/>
      <c r="R245" s="153"/>
      <c r="V245" s="17"/>
      <c r="X245" s="23" t="s">
        <v>32</v>
      </c>
      <c r="Y245" s="20">
        <f>IF(B245="PAGADO",0,C250)</f>
        <v>0</v>
      </c>
      <c r="AA245" s="139" t="s">
        <v>402</v>
      </c>
      <c r="AB245" s="139"/>
      <c r="AC245" s="139"/>
      <c r="AD245" s="139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549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550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551</v>
      </c>
      <c r="H251" s="5">
        <v>30</v>
      </c>
      <c r="N251" s="3"/>
      <c r="O251" s="3"/>
      <c r="P251" s="3"/>
      <c r="Q251" s="3"/>
      <c r="R251" s="18"/>
      <c r="S251" s="3"/>
      <c r="V251" s="17"/>
      <c r="X251" s="141" t="str">
        <f>IF(Y250&lt;0,"NO PAGAR","COBRAR'")</f>
        <v>NO PAGAR</v>
      </c>
      <c r="Y251" s="141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1" t="str">
        <f>IF(C250&lt;0,"NO PAGAR","COBRAR'")</f>
        <v>COBRAR'</v>
      </c>
      <c r="C252" s="141"/>
      <c r="E252" s="4">
        <v>44988</v>
      </c>
      <c r="F252" s="3" t="s">
        <v>201</v>
      </c>
      <c r="G252" s="3" t="s">
        <v>550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2" t="s">
        <v>9</v>
      </c>
      <c r="C253" s="133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2" t="s">
        <v>9</v>
      </c>
      <c r="Y253" s="133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34" t="s">
        <v>7</v>
      </c>
      <c r="F261" s="135"/>
      <c r="G261" s="136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4" t="s">
        <v>7</v>
      </c>
      <c r="AB261" s="135"/>
      <c r="AC261" s="136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572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34" t="s">
        <v>7</v>
      </c>
      <c r="O263" s="135"/>
      <c r="P263" s="135"/>
      <c r="Q263" s="136"/>
      <c r="R263" s="18">
        <f>SUM(R247:R262)</f>
        <v>520</v>
      </c>
      <c r="S263" s="3"/>
      <c r="V263" s="17"/>
      <c r="X263" s="12"/>
      <c r="Y263" s="10"/>
      <c r="AE263" t="s">
        <v>583</v>
      </c>
      <c r="AJ263" s="134" t="s">
        <v>7</v>
      </c>
      <c r="AK263" s="135"/>
      <c r="AL263" s="135"/>
      <c r="AM263" s="136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37" t="s">
        <v>29</v>
      </c>
      <c r="AD286" s="137"/>
      <c r="AE286" s="137"/>
    </row>
    <row r="287" spans="2:31">
      <c r="H287" s="138" t="s">
        <v>28</v>
      </c>
      <c r="I287" s="138"/>
      <c r="J287" s="138"/>
      <c r="V287" s="17"/>
      <c r="AC287" s="137"/>
      <c r="AD287" s="137"/>
      <c r="AE287" s="137"/>
    </row>
    <row r="288" spans="2:31">
      <c r="H288" s="138"/>
      <c r="I288" s="138"/>
      <c r="J288" s="138"/>
      <c r="V288" s="17"/>
      <c r="AC288" s="137"/>
      <c r="AD288" s="137"/>
      <c r="AE288" s="13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39" t="s">
        <v>20</v>
      </c>
      <c r="F292" s="139"/>
      <c r="G292" s="139"/>
      <c r="H292" s="139"/>
      <c r="V292" s="17"/>
      <c r="X292" s="23" t="s">
        <v>32</v>
      </c>
      <c r="Y292" s="20">
        <f>IF(B292="PAGADO",0,C297)</f>
        <v>-200</v>
      </c>
      <c r="AA292" s="139" t="s">
        <v>634</v>
      </c>
      <c r="AB292" s="139"/>
      <c r="AC292" s="139"/>
      <c r="AD292" s="139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675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653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0" t="str">
        <f>IF(C297&lt;0,"NO PAGAR","COBRAR")</f>
        <v>NO PAGAR</v>
      </c>
      <c r="C298" s="14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0" t="str">
        <f>IF(Y297&lt;0,"NO PAGAR","COBRAR")</f>
        <v>COBRAR</v>
      </c>
      <c r="Y298" s="14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2" t="s">
        <v>9</v>
      </c>
      <c r="C299" s="133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2" t="s">
        <v>9</v>
      </c>
      <c r="Y299" s="133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34" t="s">
        <v>7</v>
      </c>
      <c r="F308" s="135"/>
      <c r="G308" s="136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654</v>
      </c>
      <c r="Y308" s="10">
        <v>36</v>
      </c>
      <c r="AA308" s="134" t="s">
        <v>7</v>
      </c>
      <c r="AB308" s="135"/>
      <c r="AC308" s="136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34" t="s">
        <v>7</v>
      </c>
      <c r="O310" s="135"/>
      <c r="P310" s="135"/>
      <c r="Q310" s="136"/>
      <c r="R310" s="18">
        <f>SUM(R294:R309)</f>
        <v>0</v>
      </c>
      <c r="S310" s="3"/>
      <c r="V310" s="17"/>
      <c r="X310" s="12"/>
      <c r="Y310" s="10"/>
      <c r="AJ310" s="134" t="s">
        <v>7</v>
      </c>
      <c r="AK310" s="135"/>
      <c r="AL310" s="135"/>
      <c r="AM310" s="136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8" t="s">
        <v>30</v>
      </c>
      <c r="I332" s="138"/>
      <c r="J332" s="138"/>
      <c r="V332" s="17"/>
      <c r="AA332" s="138" t="s">
        <v>31</v>
      </c>
      <c r="AB332" s="138"/>
      <c r="AC332" s="138"/>
    </row>
    <row r="333" spans="1:43">
      <c r="H333" s="138"/>
      <c r="I333" s="138"/>
      <c r="J333" s="138"/>
      <c r="V333" s="17"/>
      <c r="AA333" s="138"/>
      <c r="AB333" s="138"/>
      <c r="AC333" s="138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-200</v>
      </c>
      <c r="E337" s="139" t="s">
        <v>20</v>
      </c>
      <c r="F337" s="139"/>
      <c r="G337" s="139"/>
      <c r="H337" s="139"/>
      <c r="V337" s="17"/>
      <c r="X337" s="23" t="s">
        <v>32</v>
      </c>
      <c r="Y337" s="20">
        <f>IF(B1137="PAGADO",0,C342)</f>
        <v>0</v>
      </c>
      <c r="AA337" s="139" t="s">
        <v>20</v>
      </c>
      <c r="AB337" s="139"/>
      <c r="AC337" s="139"/>
      <c r="AD337" s="139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1" t="str">
        <f>IF(Y342&lt;0,"NO PAGAR","COBRAR'")</f>
        <v>COBRAR'</v>
      </c>
      <c r="Y343" s="141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1" t="str">
        <f>IF(C342&lt;0,"NO PAGAR","COBRAR'")</f>
        <v>COBRAR'</v>
      </c>
      <c r="C344" s="141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2" t="s">
        <v>9</v>
      </c>
      <c r="C345" s="133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2" t="s">
        <v>9</v>
      </c>
      <c r="Y345" s="133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34" t="s">
        <v>7</v>
      </c>
      <c r="F353" s="135"/>
      <c r="G353" s="136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4" t="s">
        <v>7</v>
      </c>
      <c r="AB353" s="135"/>
      <c r="AC353" s="136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34" t="s">
        <v>7</v>
      </c>
      <c r="O355" s="135"/>
      <c r="P355" s="135"/>
      <c r="Q355" s="136"/>
      <c r="R355" s="18">
        <f>SUM(R339:R354)</f>
        <v>0</v>
      </c>
      <c r="S355" s="3"/>
      <c r="V355" s="17"/>
      <c r="X355" s="12"/>
      <c r="Y355" s="10"/>
      <c r="AJ355" s="134" t="s">
        <v>7</v>
      </c>
      <c r="AK355" s="135"/>
      <c r="AL355" s="135"/>
      <c r="AM355" s="136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37" t="s">
        <v>29</v>
      </c>
      <c r="AD379" s="137"/>
      <c r="AE379" s="137"/>
    </row>
    <row r="380" spans="2:31">
      <c r="H380" s="138" t="s">
        <v>28</v>
      </c>
      <c r="I380" s="138"/>
      <c r="J380" s="138"/>
      <c r="V380" s="17"/>
      <c r="AC380" s="137"/>
      <c r="AD380" s="137"/>
      <c r="AE380" s="137"/>
    </row>
    <row r="381" spans="2:31">
      <c r="H381" s="138"/>
      <c r="I381" s="138"/>
      <c r="J381" s="138"/>
      <c r="V381" s="17"/>
      <c r="AC381" s="137"/>
      <c r="AD381" s="137"/>
      <c r="AE381" s="13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0</v>
      </c>
      <c r="E385" s="139" t="s">
        <v>20</v>
      </c>
      <c r="F385" s="139"/>
      <c r="G385" s="139"/>
      <c r="H385" s="139"/>
      <c r="V385" s="17"/>
      <c r="X385" s="23" t="s">
        <v>32</v>
      </c>
      <c r="Y385" s="20">
        <f>IF(B385="PAGADO",0,C390)</f>
        <v>0</v>
      </c>
      <c r="AA385" s="139" t="s">
        <v>20</v>
      </c>
      <c r="AB385" s="139"/>
      <c r="AC385" s="139"/>
      <c r="AD385" s="139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0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0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0" t="str">
        <f>IF(C390&lt;0,"NO PAGAR","COBRAR")</f>
        <v>COBRAR</v>
      </c>
      <c r="C391" s="14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0" t="str">
        <f>IF(Y390&lt;0,"NO PAGAR","COBRAR")</f>
        <v>COBRAR</v>
      </c>
      <c r="Y391" s="14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2" t="s">
        <v>9</v>
      </c>
      <c r="C392" s="133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2" t="s">
        <v>9</v>
      </c>
      <c r="Y392" s="133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34" t="s">
        <v>7</v>
      </c>
      <c r="F401" s="135"/>
      <c r="G401" s="136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4" t="s">
        <v>7</v>
      </c>
      <c r="AB401" s="135"/>
      <c r="AC401" s="136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34" t="s">
        <v>7</v>
      </c>
      <c r="O403" s="135"/>
      <c r="P403" s="135"/>
      <c r="Q403" s="136"/>
      <c r="R403" s="18">
        <f>SUM(R387:R402)</f>
        <v>0</v>
      </c>
      <c r="S403" s="3"/>
      <c r="V403" s="17"/>
      <c r="X403" s="12"/>
      <c r="Y403" s="10"/>
      <c r="AJ403" s="134" t="s">
        <v>7</v>
      </c>
      <c r="AK403" s="135"/>
      <c r="AL403" s="135"/>
      <c r="AM403" s="136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38" t="s">
        <v>30</v>
      </c>
      <c r="I425" s="138"/>
      <c r="J425" s="138"/>
      <c r="V425" s="17"/>
      <c r="AA425" s="138" t="s">
        <v>31</v>
      </c>
      <c r="AB425" s="138"/>
      <c r="AC425" s="138"/>
    </row>
    <row r="426" spans="1:43">
      <c r="H426" s="138"/>
      <c r="I426" s="138"/>
      <c r="J426" s="138"/>
      <c r="V426" s="17"/>
      <c r="AA426" s="138"/>
      <c r="AB426" s="138"/>
      <c r="AC426" s="138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0</v>
      </c>
      <c r="E430" s="139" t="s">
        <v>20</v>
      </c>
      <c r="F430" s="139"/>
      <c r="G430" s="139"/>
      <c r="H430" s="139"/>
      <c r="V430" s="17"/>
      <c r="X430" s="23" t="s">
        <v>32</v>
      </c>
      <c r="Y430" s="20">
        <f>IF(B1230="PAGADO",0,C435)</f>
        <v>0</v>
      </c>
      <c r="AA430" s="139" t="s">
        <v>20</v>
      </c>
      <c r="AB430" s="139"/>
      <c r="AC430" s="139"/>
      <c r="AD430" s="139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0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1" t="str">
        <f>IF(Y435&lt;0,"NO PAGAR","COBRAR'")</f>
        <v>COBRAR'</v>
      </c>
      <c r="Y436" s="141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1" t="str">
        <f>IF(C435&lt;0,"NO PAGAR","COBRAR'")</f>
        <v>COBRAR'</v>
      </c>
      <c r="C437" s="141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2" t="s">
        <v>9</v>
      </c>
      <c r="C438" s="133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2" t="s">
        <v>9</v>
      </c>
      <c r="Y438" s="133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34" t="s">
        <v>7</v>
      </c>
      <c r="F446" s="135"/>
      <c r="G446" s="136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4" t="s">
        <v>7</v>
      </c>
      <c r="AB446" s="135"/>
      <c r="AC446" s="136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34" t="s">
        <v>7</v>
      </c>
      <c r="O448" s="135"/>
      <c r="P448" s="135"/>
      <c r="Q448" s="136"/>
      <c r="R448" s="18">
        <f>SUM(R432:R447)</f>
        <v>0</v>
      </c>
      <c r="S448" s="3"/>
      <c r="V448" s="17"/>
      <c r="X448" s="12"/>
      <c r="Y448" s="10"/>
      <c r="AJ448" s="134" t="s">
        <v>7</v>
      </c>
      <c r="AK448" s="135"/>
      <c r="AL448" s="135"/>
      <c r="AM448" s="136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0</v>
      </c>
      <c r="D458" t="s">
        <v>22</v>
      </c>
      <c r="E458" t="s">
        <v>21</v>
      </c>
      <c r="V458" s="17"/>
      <c r="X458" s="15" t="s">
        <v>18</v>
      </c>
      <c r="Y458" s="16">
        <f>SUM(Y439:Y457)</f>
        <v>0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37" t="s">
        <v>29</v>
      </c>
      <c r="AD476" s="137"/>
      <c r="AE476" s="137"/>
    </row>
    <row r="477" spans="8:31">
      <c r="H477" s="138" t="s">
        <v>28</v>
      </c>
      <c r="I477" s="138"/>
      <c r="J477" s="138"/>
      <c r="V477" s="17"/>
      <c r="AC477" s="137"/>
      <c r="AD477" s="137"/>
      <c r="AE477" s="137"/>
    </row>
    <row r="478" spans="8:31">
      <c r="H478" s="138"/>
      <c r="I478" s="138"/>
      <c r="J478" s="138"/>
      <c r="V478" s="17"/>
      <c r="AC478" s="137"/>
      <c r="AD478" s="137"/>
      <c r="AE478" s="13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0</v>
      </c>
      <c r="E482" s="139" t="s">
        <v>20</v>
      </c>
      <c r="F482" s="139"/>
      <c r="G482" s="139"/>
      <c r="H482" s="139"/>
      <c r="V482" s="17"/>
      <c r="X482" s="23" t="s">
        <v>32</v>
      </c>
      <c r="Y482" s="20">
        <f>IF(B482="PAGADO",0,C487)</f>
        <v>0</v>
      </c>
      <c r="AA482" s="139" t="s">
        <v>20</v>
      </c>
      <c r="AB482" s="139"/>
      <c r="AC482" s="139"/>
      <c r="AD482" s="139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0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0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40" t="str">
        <f>IF(C487&lt;0,"NO PAGAR","COBRAR")</f>
        <v>COBRAR</v>
      </c>
      <c r="C488" s="14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0" t="str">
        <f>IF(Y487&lt;0,"NO PAGAR","COBRAR")</f>
        <v>COBRAR</v>
      </c>
      <c r="Y488" s="14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32" t="s">
        <v>9</v>
      </c>
      <c r="C489" s="133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2" t="s">
        <v>9</v>
      </c>
      <c r="Y489" s="133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0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 FAVOR'</v>
      </c>
      <c r="Y490" s="10">
        <f>IF(C487&lt;=0,C487*-1)</f>
        <v>0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34" t="s">
        <v>7</v>
      </c>
      <c r="F498" s="135"/>
      <c r="G498" s="136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34" t="s">
        <v>7</v>
      </c>
      <c r="AB498" s="135"/>
      <c r="AC498" s="136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34" t="s">
        <v>7</v>
      </c>
      <c r="O500" s="135"/>
      <c r="P500" s="135"/>
      <c r="Q500" s="136"/>
      <c r="R500" s="18">
        <f>SUM(R484:R499)</f>
        <v>0</v>
      </c>
      <c r="S500" s="3"/>
      <c r="V500" s="17"/>
      <c r="X500" s="12"/>
      <c r="Y500" s="10"/>
      <c r="AJ500" s="134" t="s">
        <v>7</v>
      </c>
      <c r="AK500" s="135"/>
      <c r="AL500" s="135"/>
      <c r="AM500" s="136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0</v>
      </c>
      <c r="V509" s="17"/>
      <c r="X509" s="15" t="s">
        <v>18</v>
      </c>
      <c r="Y509" s="16">
        <f>SUM(Y490:Y508)</f>
        <v>0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38" t="s">
        <v>30</v>
      </c>
      <c r="I522" s="138"/>
      <c r="J522" s="138"/>
      <c r="V522" s="17"/>
      <c r="AA522" s="138" t="s">
        <v>31</v>
      </c>
      <c r="AB522" s="138"/>
      <c r="AC522" s="138"/>
    </row>
    <row r="523" spans="1:43">
      <c r="H523" s="138"/>
      <c r="I523" s="138"/>
      <c r="J523" s="138"/>
      <c r="V523" s="17"/>
      <c r="AA523" s="138"/>
      <c r="AB523" s="138"/>
      <c r="AC523" s="138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0</v>
      </c>
      <c r="E527" s="139" t="s">
        <v>20</v>
      </c>
      <c r="F527" s="139"/>
      <c r="G527" s="139"/>
      <c r="H527" s="139"/>
      <c r="V527" s="17"/>
      <c r="X527" s="23" t="s">
        <v>32</v>
      </c>
      <c r="Y527" s="20">
        <f>IF(B1327="PAGADO",0,C532)</f>
        <v>0</v>
      </c>
      <c r="AA527" s="139" t="s">
        <v>20</v>
      </c>
      <c r="AB527" s="139"/>
      <c r="AC527" s="139"/>
      <c r="AD527" s="139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0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0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0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1" t="str">
        <f>IF(Y532&lt;0,"NO PAGAR","COBRAR'")</f>
        <v>COBRAR'</v>
      </c>
      <c r="Y533" s="141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41" t="str">
        <f>IF(C532&lt;0,"NO PAGAR","COBRAR'")</f>
        <v>COBRAR'</v>
      </c>
      <c r="C534" s="141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32" t="s">
        <v>9</v>
      </c>
      <c r="C535" s="133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2" t="s">
        <v>9</v>
      </c>
      <c r="Y535" s="133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 FAVOR '</v>
      </c>
      <c r="C536" s="10">
        <f>IF(Y487&lt;=0,Y487*-1)</f>
        <v>0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 FAVOR'</v>
      </c>
      <c r="Y536" s="10">
        <f>IF(C532&lt;=0,C532*-1)</f>
        <v>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34" t="s">
        <v>7</v>
      </c>
      <c r="F543" s="135"/>
      <c r="G543" s="136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34" t="s">
        <v>7</v>
      </c>
      <c r="AB543" s="135"/>
      <c r="AC543" s="136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34" t="s">
        <v>7</v>
      </c>
      <c r="O545" s="135"/>
      <c r="P545" s="135"/>
      <c r="Q545" s="136"/>
      <c r="R545" s="18">
        <f>SUM(R529:R544)</f>
        <v>0</v>
      </c>
      <c r="S545" s="3"/>
      <c r="V545" s="17"/>
      <c r="X545" s="12"/>
      <c r="Y545" s="10"/>
      <c r="AJ545" s="134" t="s">
        <v>7</v>
      </c>
      <c r="AK545" s="135"/>
      <c r="AL545" s="135"/>
      <c r="AM545" s="136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0</v>
      </c>
      <c r="D555" t="s">
        <v>22</v>
      </c>
      <c r="E555" t="s">
        <v>21</v>
      </c>
      <c r="V555" s="17"/>
      <c r="X555" s="15" t="s">
        <v>18</v>
      </c>
      <c r="Y555" s="16">
        <f>SUM(Y536:Y554)</f>
        <v>0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37" t="s">
        <v>29</v>
      </c>
      <c r="AD575" s="137"/>
      <c r="AE575" s="137"/>
    </row>
    <row r="576" spans="8:31">
      <c r="H576" s="138" t="s">
        <v>28</v>
      </c>
      <c r="I576" s="138"/>
      <c r="J576" s="138"/>
      <c r="V576" s="17"/>
      <c r="AC576" s="137"/>
      <c r="AD576" s="137"/>
      <c r="AE576" s="137"/>
    </row>
    <row r="577" spans="2:41">
      <c r="H577" s="138"/>
      <c r="I577" s="138"/>
      <c r="J577" s="138"/>
      <c r="V577" s="17"/>
      <c r="AC577" s="137"/>
      <c r="AD577" s="137"/>
      <c r="AE577" s="13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0</v>
      </c>
      <c r="E581" s="139" t="s">
        <v>20</v>
      </c>
      <c r="F581" s="139"/>
      <c r="G581" s="139"/>
      <c r="H581" s="139"/>
      <c r="V581" s="17"/>
      <c r="X581" s="23" t="s">
        <v>32</v>
      </c>
      <c r="Y581" s="20">
        <f>IF(B581="PAGADO",0,C586)</f>
        <v>0</v>
      </c>
      <c r="AA581" s="139" t="s">
        <v>20</v>
      </c>
      <c r="AB581" s="139"/>
      <c r="AC581" s="139"/>
      <c r="AD581" s="139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40" t="str">
        <f>IF(C586&lt;0,"NO PAGAR","COBRAR")</f>
        <v>COBRAR</v>
      </c>
      <c r="C587" s="14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0" t="str">
        <f>IF(Y586&lt;0,"NO PAGAR","COBRAR")</f>
        <v>COBRAR</v>
      </c>
      <c r="Y587" s="14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32" t="s">
        <v>9</v>
      </c>
      <c r="C588" s="133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2" t="s">
        <v>9</v>
      </c>
      <c r="Y588" s="133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 FAVOR'</v>
      </c>
      <c r="Y589" s="10">
        <f>IF(C586&lt;=0,C586*-1)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34" t="s">
        <v>7</v>
      </c>
      <c r="F597" s="135"/>
      <c r="G597" s="136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34" t="s">
        <v>7</v>
      </c>
      <c r="AB597" s="135"/>
      <c r="AC597" s="136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34" t="s">
        <v>7</v>
      </c>
      <c r="O599" s="135"/>
      <c r="P599" s="135"/>
      <c r="Q599" s="136"/>
      <c r="R599" s="18">
        <f>SUM(R583:R598)</f>
        <v>0</v>
      </c>
      <c r="S599" s="3"/>
      <c r="V599" s="17"/>
      <c r="X599" s="12"/>
      <c r="Y599" s="10"/>
      <c r="AJ599" s="134" t="s">
        <v>7</v>
      </c>
      <c r="AK599" s="135"/>
      <c r="AL599" s="135"/>
      <c r="AM599" s="136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0</v>
      </c>
      <c r="V608" s="17"/>
      <c r="X608" s="15" t="s">
        <v>18</v>
      </c>
      <c r="Y608" s="16">
        <f>SUM(Y589:Y607)</f>
        <v>0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38" t="s">
        <v>30</v>
      </c>
      <c r="I621" s="138"/>
      <c r="J621" s="138"/>
      <c r="V621" s="17"/>
      <c r="AA621" s="138" t="s">
        <v>31</v>
      </c>
      <c r="AB621" s="138"/>
      <c r="AC621" s="138"/>
    </row>
    <row r="622" spans="1:43">
      <c r="H622" s="138"/>
      <c r="I622" s="138"/>
      <c r="J622" s="138"/>
      <c r="V622" s="17"/>
      <c r="AA622" s="138"/>
      <c r="AB622" s="138"/>
      <c r="AC622" s="138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0</v>
      </c>
      <c r="E626" s="139" t="s">
        <v>20</v>
      </c>
      <c r="F626" s="139"/>
      <c r="G626" s="139"/>
      <c r="H626" s="139"/>
      <c r="V626" s="17"/>
      <c r="X626" s="23" t="s">
        <v>32</v>
      </c>
      <c r="Y626" s="20">
        <f>IF(B1426="PAGADO",0,C631)</f>
        <v>0</v>
      </c>
      <c r="AA626" s="139" t="s">
        <v>20</v>
      </c>
      <c r="AB626" s="139"/>
      <c r="AC626" s="139"/>
      <c r="AD626" s="139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1" t="str">
        <f>IF(Y631&lt;0,"NO PAGAR","COBRAR'")</f>
        <v>COBRAR'</v>
      </c>
      <c r="Y632" s="141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41" t="str">
        <f>IF(C631&lt;0,"NO PAGAR","COBRAR'")</f>
        <v>COBRAR'</v>
      </c>
      <c r="C633" s="141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32" t="s">
        <v>9</v>
      </c>
      <c r="C634" s="133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2" t="s">
        <v>9</v>
      </c>
      <c r="Y634" s="133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 FAVOR '</v>
      </c>
      <c r="C635" s="10">
        <f>IF(Y586&lt;=0,Y586*-1)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 FAVOR'</v>
      </c>
      <c r="Y635" s="10">
        <f>IF(C631&lt;=0,C631*-1)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34" t="s">
        <v>7</v>
      </c>
      <c r="F642" s="135"/>
      <c r="G642" s="136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34" t="s">
        <v>7</v>
      </c>
      <c r="AB642" s="135"/>
      <c r="AC642" s="136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34" t="s">
        <v>7</v>
      </c>
      <c r="O644" s="135"/>
      <c r="P644" s="135"/>
      <c r="Q644" s="136"/>
      <c r="R644" s="18">
        <f>SUM(R628:R643)</f>
        <v>0</v>
      </c>
      <c r="S644" s="3"/>
      <c r="V644" s="17"/>
      <c r="X644" s="12"/>
      <c r="Y644" s="10"/>
      <c r="AJ644" s="134" t="s">
        <v>7</v>
      </c>
      <c r="AK644" s="135"/>
      <c r="AL644" s="135"/>
      <c r="AM644" s="136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0</v>
      </c>
      <c r="D654" t="s">
        <v>22</v>
      </c>
      <c r="E654" t="s">
        <v>21</v>
      </c>
      <c r="V654" s="17"/>
      <c r="X654" s="15" t="s">
        <v>18</v>
      </c>
      <c r="Y654" s="16">
        <f>SUM(Y635:Y653)</f>
        <v>0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37" t="s">
        <v>29</v>
      </c>
      <c r="AD668" s="137"/>
      <c r="AE668" s="137"/>
    </row>
    <row r="669" spans="8:31">
      <c r="H669" s="138" t="s">
        <v>28</v>
      </c>
      <c r="I669" s="138"/>
      <c r="J669" s="138"/>
      <c r="V669" s="17"/>
      <c r="AC669" s="137"/>
      <c r="AD669" s="137"/>
      <c r="AE669" s="137"/>
    </row>
    <row r="670" spans="8:31">
      <c r="H670" s="138"/>
      <c r="I670" s="138"/>
      <c r="J670" s="138"/>
      <c r="V670" s="17"/>
      <c r="AC670" s="137"/>
      <c r="AD670" s="137"/>
      <c r="AE670" s="13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0</v>
      </c>
      <c r="E674" s="139" t="s">
        <v>20</v>
      </c>
      <c r="F674" s="139"/>
      <c r="G674" s="139"/>
      <c r="H674" s="139"/>
      <c r="V674" s="17"/>
      <c r="X674" s="23" t="s">
        <v>32</v>
      </c>
      <c r="Y674" s="20">
        <f>IF(B674="PAGADO",0,C679)</f>
        <v>0</v>
      </c>
      <c r="AA674" s="139" t="s">
        <v>20</v>
      </c>
      <c r="AB674" s="139"/>
      <c r="AC674" s="139"/>
      <c r="AD674" s="139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40" t="str">
        <f>IF(C679&lt;0,"NO PAGAR","COBRAR")</f>
        <v>COBRAR</v>
      </c>
      <c r="C680" s="14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0" t="str">
        <f>IF(Y679&lt;0,"NO PAGAR","COBRAR")</f>
        <v>COBRAR</v>
      </c>
      <c r="Y680" s="14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32" t="s">
        <v>9</v>
      </c>
      <c r="C681" s="133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2" t="s">
        <v>9</v>
      </c>
      <c r="Y681" s="133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 FAVOR'</v>
      </c>
      <c r="Y682" s="10">
        <f>IF(C679&lt;=0,C679*-1)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34" t="s">
        <v>7</v>
      </c>
      <c r="F690" s="135"/>
      <c r="G690" s="136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34" t="s">
        <v>7</v>
      </c>
      <c r="AB690" s="135"/>
      <c r="AC690" s="136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34" t="s">
        <v>7</v>
      </c>
      <c r="O692" s="135"/>
      <c r="P692" s="135"/>
      <c r="Q692" s="136"/>
      <c r="R692" s="18">
        <f>SUM(R676:R691)</f>
        <v>0</v>
      </c>
      <c r="S692" s="3"/>
      <c r="V692" s="17"/>
      <c r="X692" s="12"/>
      <c r="Y692" s="10"/>
      <c r="AJ692" s="134" t="s">
        <v>7</v>
      </c>
      <c r="AK692" s="135"/>
      <c r="AL692" s="135"/>
      <c r="AM692" s="136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0</v>
      </c>
      <c r="V701" s="17"/>
      <c r="X701" s="15" t="s">
        <v>18</v>
      </c>
      <c r="Y701" s="16">
        <f>SUM(Y682:Y700)</f>
        <v>0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38" t="s">
        <v>30</v>
      </c>
      <c r="I714" s="138"/>
      <c r="J714" s="138"/>
      <c r="V714" s="17"/>
      <c r="AA714" s="138" t="s">
        <v>31</v>
      </c>
      <c r="AB714" s="138"/>
      <c r="AC714" s="138"/>
    </row>
    <row r="715" spans="1:43">
      <c r="H715" s="138"/>
      <c r="I715" s="138"/>
      <c r="J715" s="138"/>
      <c r="V715" s="17"/>
      <c r="AA715" s="138"/>
      <c r="AB715" s="138"/>
      <c r="AC715" s="138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0</v>
      </c>
      <c r="E719" s="139" t="s">
        <v>20</v>
      </c>
      <c r="F719" s="139"/>
      <c r="G719" s="139"/>
      <c r="H719" s="139"/>
      <c r="V719" s="17"/>
      <c r="X719" s="23" t="s">
        <v>32</v>
      </c>
      <c r="Y719" s="20">
        <f>IF(B1519="PAGADO",0,C724)</f>
        <v>0</v>
      </c>
      <c r="AA719" s="139" t="s">
        <v>20</v>
      </c>
      <c r="AB719" s="139"/>
      <c r="AC719" s="139"/>
      <c r="AD719" s="139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1" t="str">
        <f>IF(Y724&lt;0,"NO PAGAR","COBRAR'")</f>
        <v>COBRAR'</v>
      </c>
      <c r="Y725" s="141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41" t="str">
        <f>IF(C724&lt;0,"NO PAGAR","COBRAR'")</f>
        <v>COBRAR'</v>
      </c>
      <c r="C726" s="141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32" t="s">
        <v>9</v>
      </c>
      <c r="C727" s="133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2" t="s">
        <v>9</v>
      </c>
      <c r="Y727" s="133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 FAVOR '</v>
      </c>
      <c r="C728" s="10">
        <f>IF(Y679&lt;=0,Y679*-1)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 FAVOR'</v>
      </c>
      <c r="Y728" s="10">
        <f>IF(C724&lt;=0,C724*-1)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34" t="s">
        <v>7</v>
      </c>
      <c r="F735" s="135"/>
      <c r="G735" s="136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34" t="s">
        <v>7</v>
      </c>
      <c r="AB735" s="135"/>
      <c r="AC735" s="136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34" t="s">
        <v>7</v>
      </c>
      <c r="O737" s="135"/>
      <c r="P737" s="135"/>
      <c r="Q737" s="136"/>
      <c r="R737" s="18">
        <f>SUM(R721:R736)</f>
        <v>0</v>
      </c>
      <c r="S737" s="3"/>
      <c r="V737" s="17"/>
      <c r="X737" s="12"/>
      <c r="Y737" s="10"/>
      <c r="AJ737" s="134" t="s">
        <v>7</v>
      </c>
      <c r="AK737" s="135"/>
      <c r="AL737" s="135"/>
      <c r="AM737" s="136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D747" t="s">
        <v>22</v>
      </c>
      <c r="E747" t="s">
        <v>21</v>
      </c>
      <c r="V747" s="17"/>
      <c r="X747" s="15" t="s">
        <v>18</v>
      </c>
      <c r="Y747" s="16">
        <f>SUM(Y728:Y746)</f>
        <v>0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37" t="s">
        <v>29</v>
      </c>
      <c r="AD761" s="137"/>
      <c r="AE761" s="137"/>
    </row>
    <row r="762" spans="2:41">
      <c r="H762" s="138" t="s">
        <v>28</v>
      </c>
      <c r="I762" s="138"/>
      <c r="J762" s="138"/>
      <c r="V762" s="17"/>
      <c r="AC762" s="137"/>
      <c r="AD762" s="137"/>
      <c r="AE762" s="137"/>
    </row>
    <row r="763" spans="2:41">
      <c r="H763" s="138"/>
      <c r="I763" s="138"/>
      <c r="J763" s="138"/>
      <c r="V763" s="17"/>
      <c r="AC763" s="137"/>
      <c r="AD763" s="137"/>
      <c r="AE763" s="137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0</v>
      </c>
      <c r="E767" s="139" t="s">
        <v>20</v>
      </c>
      <c r="F767" s="139"/>
      <c r="G767" s="139"/>
      <c r="H767" s="139"/>
      <c r="V767" s="17"/>
      <c r="X767" s="23" t="s">
        <v>32</v>
      </c>
      <c r="Y767" s="20">
        <f>IF(B767="PAGADO",0,C772)</f>
        <v>0</v>
      </c>
      <c r="AA767" s="139" t="s">
        <v>20</v>
      </c>
      <c r="AB767" s="139"/>
      <c r="AC767" s="139"/>
      <c r="AD767" s="139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40" t="str">
        <f>IF(C772&lt;0,"NO PAGAR","COBRAR")</f>
        <v>COBRAR</v>
      </c>
      <c r="C773" s="14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0" t="str">
        <f>IF(Y772&lt;0,"NO PAGAR","COBRAR")</f>
        <v>COBRAR</v>
      </c>
      <c r="Y773" s="14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32" t="s">
        <v>9</v>
      </c>
      <c r="C774" s="133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2" t="s">
        <v>9</v>
      </c>
      <c r="Y774" s="133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 FAVOR'</v>
      </c>
      <c r="Y775" s="10">
        <f>IF(C772&lt;=0,C772*-1)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34" t="s">
        <v>7</v>
      </c>
      <c r="F783" s="135"/>
      <c r="G783" s="136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34" t="s">
        <v>7</v>
      </c>
      <c r="AB783" s="135"/>
      <c r="AC783" s="136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34" t="s">
        <v>7</v>
      </c>
      <c r="O785" s="135"/>
      <c r="P785" s="135"/>
      <c r="Q785" s="136"/>
      <c r="R785" s="18">
        <f>SUM(R769:R784)</f>
        <v>0</v>
      </c>
      <c r="S785" s="3"/>
      <c r="V785" s="17"/>
      <c r="X785" s="12"/>
      <c r="Y785" s="10"/>
      <c r="AJ785" s="134" t="s">
        <v>7</v>
      </c>
      <c r="AK785" s="135"/>
      <c r="AL785" s="135"/>
      <c r="AM785" s="136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0</v>
      </c>
      <c r="V794" s="17"/>
      <c r="X794" s="15" t="s">
        <v>18</v>
      </c>
      <c r="Y794" s="16">
        <f>SUM(Y775:Y793)</f>
        <v>0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38" t="s">
        <v>30</v>
      </c>
      <c r="I807" s="138"/>
      <c r="J807" s="138"/>
      <c r="V807" s="17"/>
      <c r="AA807" s="138" t="s">
        <v>31</v>
      </c>
      <c r="AB807" s="138"/>
      <c r="AC807" s="138"/>
    </row>
    <row r="808" spans="1:43">
      <c r="H808" s="138"/>
      <c r="I808" s="138"/>
      <c r="J808" s="138"/>
      <c r="V808" s="17"/>
      <c r="AA808" s="138"/>
      <c r="AB808" s="138"/>
      <c r="AC808" s="138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0</v>
      </c>
      <c r="E812" s="139" t="s">
        <v>20</v>
      </c>
      <c r="F812" s="139"/>
      <c r="G812" s="139"/>
      <c r="H812" s="139"/>
      <c r="V812" s="17"/>
      <c r="X812" s="23" t="s">
        <v>32</v>
      </c>
      <c r="Y812" s="20">
        <f>IF(B1612="PAGADO",0,C817)</f>
        <v>0</v>
      </c>
      <c r="AA812" s="139" t="s">
        <v>20</v>
      </c>
      <c r="AB812" s="139"/>
      <c r="AC812" s="139"/>
      <c r="AD812" s="139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1" t="str">
        <f>IF(Y817&lt;0,"NO PAGAR","COBRAR'")</f>
        <v>COBRAR'</v>
      </c>
      <c r="Y818" s="141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41" t="str">
        <f>IF(C817&lt;0,"NO PAGAR","COBRAR'")</f>
        <v>COBRAR'</v>
      </c>
      <c r="C819" s="141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32" t="s">
        <v>9</v>
      </c>
      <c r="C820" s="133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2" t="s">
        <v>9</v>
      </c>
      <c r="Y820" s="133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 FAVOR '</v>
      </c>
      <c r="C821" s="10">
        <f>IF(Y772&lt;=0,Y772*-1)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 FAVOR'</v>
      </c>
      <c r="Y821" s="10">
        <f>IF(C817&lt;=0,C817*-1)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34" t="s">
        <v>7</v>
      </c>
      <c r="F828" s="135"/>
      <c r="G828" s="136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34" t="s">
        <v>7</v>
      </c>
      <c r="AB828" s="135"/>
      <c r="AC828" s="136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34" t="s">
        <v>7</v>
      </c>
      <c r="O830" s="135"/>
      <c r="P830" s="135"/>
      <c r="Q830" s="136"/>
      <c r="R830" s="18">
        <f>SUM(R814:R829)</f>
        <v>0</v>
      </c>
      <c r="S830" s="3"/>
      <c r="V830" s="17"/>
      <c r="X830" s="12"/>
      <c r="Y830" s="10"/>
      <c r="AJ830" s="134" t="s">
        <v>7</v>
      </c>
      <c r="AK830" s="135"/>
      <c r="AL830" s="135"/>
      <c r="AM830" s="136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D840" t="s">
        <v>22</v>
      </c>
      <c r="E840" t="s">
        <v>21</v>
      </c>
      <c r="V840" s="17"/>
      <c r="X840" s="15" t="s">
        <v>18</v>
      </c>
      <c r="Y840" s="16">
        <f>SUM(Y821:Y839)</f>
        <v>0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37" t="s">
        <v>29</v>
      </c>
      <c r="AD854" s="137"/>
      <c r="AE854" s="137"/>
    </row>
    <row r="855" spans="2:41">
      <c r="H855" s="138" t="s">
        <v>28</v>
      </c>
      <c r="I855" s="138"/>
      <c r="J855" s="138"/>
      <c r="V855" s="17"/>
      <c r="AC855" s="137"/>
      <c r="AD855" s="137"/>
      <c r="AE855" s="137"/>
    </row>
    <row r="856" spans="2:41">
      <c r="H856" s="138"/>
      <c r="I856" s="138"/>
      <c r="J856" s="138"/>
      <c r="V856" s="17"/>
      <c r="AC856" s="137"/>
      <c r="AD856" s="137"/>
      <c r="AE856" s="137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0</v>
      </c>
      <c r="E860" s="139" t="s">
        <v>20</v>
      </c>
      <c r="F860" s="139"/>
      <c r="G860" s="139"/>
      <c r="H860" s="139"/>
      <c r="V860" s="17"/>
      <c r="X860" s="23" t="s">
        <v>32</v>
      </c>
      <c r="Y860" s="20">
        <f>IF(B860="PAGADO",0,C865)</f>
        <v>0</v>
      </c>
      <c r="AA860" s="139" t="s">
        <v>20</v>
      </c>
      <c r="AB860" s="139"/>
      <c r="AC860" s="139"/>
      <c r="AD860" s="139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40" t="str">
        <f>IF(C865&lt;0,"NO PAGAR","COBRAR")</f>
        <v>COBRAR</v>
      </c>
      <c r="C866" s="14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0" t="str">
        <f>IF(Y865&lt;0,"NO PAGAR","COBRAR")</f>
        <v>COBRAR</v>
      </c>
      <c r="Y866" s="14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32" t="s">
        <v>9</v>
      </c>
      <c r="C867" s="133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2" t="s">
        <v>9</v>
      </c>
      <c r="Y867" s="133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 FAVOR'</v>
      </c>
      <c r="Y868" s="10">
        <f>IF(C865&lt;=0,C865*-1)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34" t="s">
        <v>7</v>
      </c>
      <c r="F876" s="135"/>
      <c r="G876" s="136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34" t="s">
        <v>7</v>
      </c>
      <c r="AB876" s="135"/>
      <c r="AC876" s="136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34" t="s">
        <v>7</v>
      </c>
      <c r="O878" s="135"/>
      <c r="P878" s="135"/>
      <c r="Q878" s="136"/>
      <c r="R878" s="18">
        <f>SUM(R862:R877)</f>
        <v>0</v>
      </c>
      <c r="S878" s="3"/>
      <c r="V878" s="17"/>
      <c r="X878" s="12"/>
      <c r="Y878" s="10"/>
      <c r="AJ878" s="134" t="s">
        <v>7</v>
      </c>
      <c r="AK878" s="135"/>
      <c r="AL878" s="135"/>
      <c r="AM878" s="136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0</v>
      </c>
      <c r="V887" s="17"/>
      <c r="X887" s="15" t="s">
        <v>18</v>
      </c>
      <c r="Y887" s="16">
        <f>SUM(Y868:Y886)</f>
        <v>0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38" t="s">
        <v>30</v>
      </c>
      <c r="I900" s="138"/>
      <c r="J900" s="138"/>
      <c r="V900" s="17"/>
      <c r="AA900" s="138" t="s">
        <v>31</v>
      </c>
      <c r="AB900" s="138"/>
      <c r="AC900" s="138"/>
    </row>
    <row r="901" spans="1:43">
      <c r="H901" s="138"/>
      <c r="I901" s="138"/>
      <c r="J901" s="138"/>
      <c r="V901" s="17"/>
      <c r="AA901" s="138"/>
      <c r="AB901" s="138"/>
      <c r="AC901" s="138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0</v>
      </c>
      <c r="E905" s="139" t="s">
        <v>20</v>
      </c>
      <c r="F905" s="139"/>
      <c r="G905" s="139"/>
      <c r="H905" s="139"/>
      <c r="V905" s="17"/>
      <c r="X905" s="23" t="s">
        <v>32</v>
      </c>
      <c r="Y905" s="20">
        <f>IF(B1705="PAGADO",0,C910)</f>
        <v>0</v>
      </c>
      <c r="AA905" s="139" t="s">
        <v>20</v>
      </c>
      <c r="AB905" s="139"/>
      <c r="AC905" s="139"/>
      <c r="AD905" s="139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1" t="str">
        <f>IF(Y910&lt;0,"NO PAGAR","COBRAR'")</f>
        <v>COBRAR'</v>
      </c>
      <c r="Y911" s="141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41" t="str">
        <f>IF(C910&lt;0,"NO PAGAR","COBRAR'")</f>
        <v>COBRAR'</v>
      </c>
      <c r="C912" s="141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32" t="s">
        <v>9</v>
      </c>
      <c r="C913" s="133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2" t="s">
        <v>9</v>
      </c>
      <c r="Y913" s="133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 FAVOR '</v>
      </c>
      <c r="C914" s="10">
        <f>IF(Y865&lt;=0,Y865*-1)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 FAVOR'</v>
      </c>
      <c r="Y914" s="10">
        <f>IF(C910&lt;=0,C910*-1)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34" t="s">
        <v>7</v>
      </c>
      <c r="F921" s="135"/>
      <c r="G921" s="136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34" t="s">
        <v>7</v>
      </c>
      <c r="AB921" s="135"/>
      <c r="AC921" s="136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34" t="s">
        <v>7</v>
      </c>
      <c r="O923" s="135"/>
      <c r="P923" s="135"/>
      <c r="Q923" s="136"/>
      <c r="R923" s="18">
        <f>SUM(R907:R922)</f>
        <v>0</v>
      </c>
      <c r="S923" s="3"/>
      <c r="V923" s="17"/>
      <c r="X923" s="12"/>
      <c r="Y923" s="10"/>
      <c r="AJ923" s="134" t="s">
        <v>7</v>
      </c>
      <c r="AK923" s="135"/>
      <c r="AL923" s="135"/>
      <c r="AM923" s="136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0</v>
      </c>
      <c r="D933" t="s">
        <v>22</v>
      </c>
      <c r="E933" t="s">
        <v>21</v>
      </c>
      <c r="V933" s="17"/>
      <c r="X933" s="15" t="s">
        <v>18</v>
      </c>
      <c r="Y933" s="16">
        <f>SUM(Y914:Y932)</f>
        <v>0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37" t="s">
        <v>29</v>
      </c>
      <c r="AD948" s="137"/>
      <c r="AE948" s="137"/>
    </row>
    <row r="949" spans="2:41">
      <c r="H949" s="138" t="s">
        <v>28</v>
      </c>
      <c r="I949" s="138"/>
      <c r="J949" s="138"/>
      <c r="V949" s="17"/>
      <c r="AC949" s="137"/>
      <c r="AD949" s="137"/>
      <c r="AE949" s="137"/>
    </row>
    <row r="950" spans="2:41">
      <c r="H950" s="138"/>
      <c r="I950" s="138"/>
      <c r="J950" s="138"/>
      <c r="V950" s="17"/>
      <c r="AC950" s="137"/>
      <c r="AD950" s="137"/>
      <c r="AE950" s="137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0</v>
      </c>
      <c r="E954" s="139" t="s">
        <v>20</v>
      </c>
      <c r="F954" s="139"/>
      <c r="G954" s="139"/>
      <c r="H954" s="139"/>
      <c r="V954" s="17"/>
      <c r="X954" s="23" t="s">
        <v>32</v>
      </c>
      <c r="Y954" s="20">
        <f>IF(B954="PAGADO",0,C959)</f>
        <v>0</v>
      </c>
      <c r="AA954" s="139" t="s">
        <v>20</v>
      </c>
      <c r="AB954" s="139"/>
      <c r="AC954" s="139"/>
      <c r="AD954" s="139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40" t="str">
        <f>IF(C959&lt;0,"NO PAGAR","COBRAR")</f>
        <v>COBRAR</v>
      </c>
      <c r="C960" s="14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0" t="str">
        <f>IF(Y959&lt;0,"NO PAGAR","COBRAR")</f>
        <v>COBRAR</v>
      </c>
      <c r="Y960" s="14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32" t="s">
        <v>9</v>
      </c>
      <c r="C961" s="133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2" t="s">
        <v>9</v>
      </c>
      <c r="Y961" s="133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 FAVOR'</v>
      </c>
      <c r="Y962" s="10">
        <f>IF(C959&lt;=0,C959*-1)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34" t="s">
        <v>7</v>
      </c>
      <c r="F970" s="135"/>
      <c r="G970" s="136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34" t="s">
        <v>7</v>
      </c>
      <c r="AB970" s="135"/>
      <c r="AC970" s="136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34" t="s">
        <v>7</v>
      </c>
      <c r="O972" s="135"/>
      <c r="P972" s="135"/>
      <c r="Q972" s="136"/>
      <c r="R972" s="18">
        <f>SUM(R956:R971)</f>
        <v>0</v>
      </c>
      <c r="S972" s="3"/>
      <c r="V972" s="17"/>
      <c r="X972" s="12"/>
      <c r="Y972" s="10"/>
      <c r="AJ972" s="134" t="s">
        <v>7</v>
      </c>
      <c r="AK972" s="135"/>
      <c r="AL972" s="135"/>
      <c r="AM972" s="136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0</v>
      </c>
      <c r="V981" s="17"/>
      <c r="X981" s="15" t="s">
        <v>18</v>
      </c>
      <c r="Y981" s="16">
        <f>SUM(Y962:Y980)</f>
        <v>0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38" t="s">
        <v>30</v>
      </c>
      <c r="I994" s="138"/>
      <c r="J994" s="138"/>
      <c r="V994" s="17"/>
      <c r="AA994" s="138" t="s">
        <v>31</v>
      </c>
      <c r="AB994" s="138"/>
      <c r="AC994" s="138"/>
    </row>
    <row r="995" spans="2:41">
      <c r="H995" s="138"/>
      <c r="I995" s="138"/>
      <c r="J995" s="138"/>
      <c r="V995" s="17"/>
      <c r="AA995" s="138"/>
      <c r="AB995" s="138"/>
      <c r="AC995" s="138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0</v>
      </c>
      <c r="E999" s="139" t="s">
        <v>20</v>
      </c>
      <c r="F999" s="139"/>
      <c r="G999" s="139"/>
      <c r="H999" s="139"/>
      <c r="V999" s="17"/>
      <c r="X999" s="23" t="s">
        <v>32</v>
      </c>
      <c r="Y999" s="20">
        <f>IF(B1799="PAGADO",0,C1004)</f>
        <v>0</v>
      </c>
      <c r="AA999" s="139" t="s">
        <v>20</v>
      </c>
      <c r="AB999" s="139"/>
      <c r="AC999" s="139"/>
      <c r="AD999" s="139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1" t="str">
        <f>IF(Y1004&lt;0,"NO PAGAR","COBRAR'")</f>
        <v>COBRAR'</v>
      </c>
      <c r="Y1005" s="141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41" t="str">
        <f>IF(C1004&lt;0,"NO PAGAR","COBRAR'")</f>
        <v>COBRAR'</v>
      </c>
      <c r="C1006" s="141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32" t="s">
        <v>9</v>
      </c>
      <c r="C1007" s="133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2" t="s">
        <v>9</v>
      </c>
      <c r="Y1007" s="133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 FAVOR '</v>
      </c>
      <c r="C1008" s="10">
        <f>IF(Y959&lt;=0,Y959*-1)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 FAVOR'</v>
      </c>
      <c r="Y1008" s="10">
        <f>IF(C1004&lt;=0,C1004*-1)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34" t="s">
        <v>7</v>
      </c>
      <c r="F1015" s="135"/>
      <c r="G1015" s="136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34" t="s">
        <v>7</v>
      </c>
      <c r="AB1015" s="135"/>
      <c r="AC1015" s="136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34" t="s">
        <v>7</v>
      </c>
      <c r="O1017" s="135"/>
      <c r="P1017" s="135"/>
      <c r="Q1017" s="136"/>
      <c r="R1017" s="18">
        <f>SUM(R1001:R1016)</f>
        <v>0</v>
      </c>
      <c r="S1017" s="3"/>
      <c r="V1017" s="17"/>
      <c r="X1017" s="12"/>
      <c r="Y1017" s="10"/>
      <c r="AJ1017" s="134" t="s">
        <v>7</v>
      </c>
      <c r="AK1017" s="135"/>
      <c r="AL1017" s="135"/>
      <c r="AM1017" s="136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0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0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37" t="s">
        <v>29</v>
      </c>
      <c r="AD1041" s="137"/>
      <c r="AE1041" s="137"/>
    </row>
    <row r="1042" spans="2:41">
      <c r="H1042" s="138" t="s">
        <v>28</v>
      </c>
      <c r="I1042" s="138"/>
      <c r="J1042" s="138"/>
      <c r="V1042" s="17"/>
      <c r="AC1042" s="137"/>
      <c r="AD1042" s="137"/>
      <c r="AE1042" s="137"/>
    </row>
    <row r="1043" spans="2:41">
      <c r="H1043" s="138"/>
      <c r="I1043" s="138"/>
      <c r="J1043" s="138"/>
      <c r="V1043" s="17"/>
      <c r="AC1043" s="137"/>
      <c r="AD1043" s="137"/>
      <c r="AE1043" s="137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0</v>
      </c>
      <c r="E1047" s="139" t="s">
        <v>20</v>
      </c>
      <c r="F1047" s="139"/>
      <c r="G1047" s="139"/>
      <c r="H1047" s="139"/>
      <c r="V1047" s="17"/>
      <c r="X1047" s="23" t="s">
        <v>32</v>
      </c>
      <c r="Y1047" s="20">
        <f>IF(B1047="PAGADO",0,C1052)</f>
        <v>0</v>
      </c>
      <c r="AA1047" s="139" t="s">
        <v>20</v>
      </c>
      <c r="AB1047" s="139"/>
      <c r="AC1047" s="139"/>
      <c r="AD1047" s="139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40" t="str">
        <f>IF(C1052&lt;0,"NO PAGAR","COBRAR")</f>
        <v>COBRAR</v>
      </c>
      <c r="C1053" s="14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0" t="str">
        <f>IF(Y1052&lt;0,"NO PAGAR","COBRAR")</f>
        <v>COBRAR</v>
      </c>
      <c r="Y1053" s="14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32" t="s">
        <v>9</v>
      </c>
      <c r="C1054" s="133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2" t="s">
        <v>9</v>
      </c>
      <c r="Y1054" s="133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 FAVOR'</v>
      </c>
      <c r="Y1055" s="10">
        <f>IF(C1052&lt;=0,C1052*-1)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34" t="s">
        <v>7</v>
      </c>
      <c r="F1063" s="135"/>
      <c r="G1063" s="136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34" t="s">
        <v>7</v>
      </c>
      <c r="AB1063" s="135"/>
      <c r="AC1063" s="136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34" t="s">
        <v>7</v>
      </c>
      <c r="O1065" s="135"/>
      <c r="P1065" s="135"/>
      <c r="Q1065" s="136"/>
      <c r="R1065" s="18">
        <f>SUM(R1049:R1064)</f>
        <v>0</v>
      </c>
      <c r="S1065" s="3"/>
      <c r="V1065" s="17"/>
      <c r="X1065" s="12"/>
      <c r="Y1065" s="10"/>
      <c r="AJ1065" s="134" t="s">
        <v>7</v>
      </c>
      <c r="AK1065" s="135"/>
      <c r="AL1065" s="135"/>
      <c r="AM1065" s="136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0</v>
      </c>
      <c r="V1074" s="17"/>
      <c r="X1074" s="15" t="s">
        <v>18</v>
      </c>
      <c r="Y1074" s="16">
        <f>SUM(Y1055:Y1073)</f>
        <v>0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38" t="s">
        <v>30</v>
      </c>
      <c r="I1087" s="138"/>
      <c r="J1087" s="138"/>
      <c r="V1087" s="17"/>
      <c r="AA1087" s="138" t="s">
        <v>31</v>
      </c>
      <c r="AB1087" s="138"/>
      <c r="AC1087" s="138"/>
    </row>
    <row r="1088" spans="1:43">
      <c r="H1088" s="138"/>
      <c r="I1088" s="138"/>
      <c r="J1088" s="138"/>
      <c r="V1088" s="17"/>
      <c r="AA1088" s="138"/>
      <c r="AB1088" s="138"/>
      <c r="AC1088" s="138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0</v>
      </c>
      <c r="E1092" s="139" t="s">
        <v>20</v>
      </c>
      <c r="F1092" s="139"/>
      <c r="G1092" s="139"/>
      <c r="H1092" s="139"/>
      <c r="V1092" s="17"/>
      <c r="X1092" s="23" t="s">
        <v>32</v>
      </c>
      <c r="Y1092" s="20">
        <f>IF(B1892="PAGADO",0,C1097)</f>
        <v>0</v>
      </c>
      <c r="AA1092" s="139" t="s">
        <v>20</v>
      </c>
      <c r="AB1092" s="139"/>
      <c r="AC1092" s="139"/>
      <c r="AD1092" s="139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0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0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0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0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1" t="str">
        <f>IF(Y1097&lt;0,"NO PAGAR","COBRAR'")</f>
        <v>COBRAR'</v>
      </c>
      <c r="Y1098" s="141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41" t="str">
        <f>IF(C1097&lt;0,"NO PAGAR","COBRAR'")</f>
        <v>COBRAR'</v>
      </c>
      <c r="C1099" s="141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32" t="s">
        <v>9</v>
      </c>
      <c r="C1100" s="133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2" t="s">
        <v>9</v>
      </c>
      <c r="Y1100" s="133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 FAVOR '</v>
      </c>
      <c r="C1101" s="10">
        <f>IF(Y1052&lt;=0,Y1052*-1)</f>
        <v>0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 FAVOR'</v>
      </c>
      <c r="Y1101" s="10">
        <f>IF(C1097&lt;=0,C1097*-1)</f>
        <v>0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34" t="s">
        <v>7</v>
      </c>
      <c r="F1108" s="135"/>
      <c r="G1108" s="136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34" t="s">
        <v>7</v>
      </c>
      <c r="AB1108" s="135"/>
      <c r="AC1108" s="136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34" t="s">
        <v>7</v>
      </c>
      <c r="O1110" s="135"/>
      <c r="P1110" s="135"/>
      <c r="Q1110" s="136"/>
      <c r="R1110" s="18">
        <f>SUM(R1094:R1109)</f>
        <v>0</v>
      </c>
      <c r="S1110" s="3"/>
      <c r="V1110" s="17"/>
      <c r="X1110" s="12"/>
      <c r="Y1110" s="10"/>
      <c r="AJ1110" s="134" t="s">
        <v>7</v>
      </c>
      <c r="AK1110" s="135"/>
      <c r="AL1110" s="135"/>
      <c r="AM1110" s="136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0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0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89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31"/>
  <sheetViews>
    <sheetView topLeftCell="W372" workbookViewId="0">
      <selection activeCell="AB386" sqref="AB386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9"/>
      <c r="F8" s="139"/>
      <c r="G8" s="139"/>
      <c r="H8" s="139"/>
      <c r="V8" s="17"/>
      <c r="X8" s="23" t="s">
        <v>156</v>
      </c>
      <c r="Y8" s="20">
        <f>IF(B8="PAGADO",0,C13)</f>
        <v>0</v>
      </c>
      <c r="AA8" s="139" t="s">
        <v>215</v>
      </c>
      <c r="AB8" s="139"/>
      <c r="AC8" s="139"/>
      <c r="AD8" s="139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9" t="s">
        <v>202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259</v>
      </c>
      <c r="AB53" s="139"/>
      <c r="AC53" s="139"/>
      <c r="AD53" s="139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34" t="s">
        <v>7</v>
      </c>
      <c r="AB69" s="135"/>
      <c r="AC69" s="136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9"/>
      <c r="F106" s="139"/>
      <c r="G106" s="139"/>
      <c r="H106" s="139"/>
      <c r="V106" s="17"/>
      <c r="X106" s="23" t="s">
        <v>32</v>
      </c>
      <c r="Y106" s="20">
        <f>IF(B106="PAGADO",0,C111)</f>
        <v>0</v>
      </c>
      <c r="AA106" s="139" t="s">
        <v>312</v>
      </c>
      <c r="AB106" s="139"/>
      <c r="AC106" s="139"/>
      <c r="AD106" s="139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COBRAR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COBRAR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8" t="s">
        <v>30</v>
      </c>
      <c r="I146" s="138"/>
      <c r="J146" s="138"/>
      <c r="V146" s="17"/>
      <c r="AA146" s="138" t="s">
        <v>31</v>
      </c>
      <c r="AB146" s="138"/>
      <c r="AC146" s="138"/>
    </row>
    <row r="147" spans="2:41">
      <c r="H147" s="138"/>
      <c r="I147" s="138"/>
      <c r="J147" s="138"/>
      <c r="V147" s="17"/>
      <c r="AA147" s="138"/>
      <c r="AB147" s="138"/>
      <c r="AC147" s="138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39" t="s">
        <v>224</v>
      </c>
      <c r="F151" s="139"/>
      <c r="G151" s="139"/>
      <c r="H151" s="139"/>
      <c r="V151" s="17"/>
      <c r="X151" s="23" t="s">
        <v>32</v>
      </c>
      <c r="Y151" s="20">
        <f>IF(B151="PAGADO",0,C156)</f>
        <v>0</v>
      </c>
      <c r="AA151" s="139" t="s">
        <v>20</v>
      </c>
      <c r="AB151" s="139"/>
      <c r="AC151" s="139"/>
      <c r="AD151" s="139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1" t="str">
        <f>IF(Y156&lt;0,"NO PAGAR","COBRAR'")</f>
        <v>COBRAR'</v>
      </c>
      <c r="Y157" s="141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1" t="str">
        <f>IF(C156&lt;0,"NO PAGAR","COBRAR'")</f>
        <v>COBRAR'</v>
      </c>
      <c r="C158" s="141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37" t="s">
        <v>29</v>
      </c>
      <c r="AD194" s="137"/>
      <c r="AE194" s="137"/>
    </row>
    <row r="195" spans="2:41">
      <c r="H195" s="138" t="s">
        <v>28</v>
      </c>
      <c r="I195" s="138"/>
      <c r="J195" s="138"/>
      <c r="V195" s="17"/>
      <c r="AC195" s="137"/>
      <c r="AD195" s="137"/>
      <c r="AE195" s="137"/>
    </row>
    <row r="196" spans="2:41">
      <c r="H196" s="138"/>
      <c r="I196" s="138"/>
      <c r="J196" s="138"/>
      <c r="V196" s="17"/>
      <c r="AC196" s="137"/>
      <c r="AD196" s="137"/>
      <c r="AE196" s="13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39" t="s">
        <v>441</v>
      </c>
      <c r="F200" s="139"/>
      <c r="G200" s="139"/>
      <c r="H200" s="139"/>
      <c r="V200" s="17"/>
      <c r="X200" s="23" t="s">
        <v>130</v>
      </c>
      <c r="Y200" s="20">
        <f>IF(B200="PAGADO",0,C205)</f>
        <v>520</v>
      </c>
      <c r="AA200" s="139" t="s">
        <v>20</v>
      </c>
      <c r="AB200" s="139"/>
      <c r="AC200" s="139"/>
      <c r="AD200" s="139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0" t="str">
        <f>IF(C205&lt;0,"NO PAGAR","COBRAR")</f>
        <v>COBRAR</v>
      </c>
      <c r="C206" s="14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0" t="str">
        <f>IF(Y205&lt;0,"NO PAGAR","COBRAR")</f>
        <v>COBRAR</v>
      </c>
      <c r="Y206" s="14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2" t="s">
        <v>9</v>
      </c>
      <c r="C207" s="133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2" t="s">
        <v>9</v>
      </c>
      <c r="Y207" s="133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34" t="s">
        <v>7</v>
      </c>
      <c r="F216" s="135"/>
      <c r="G216" s="136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4" t="s">
        <v>7</v>
      </c>
      <c r="AB216" s="135"/>
      <c r="AC216" s="136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34" t="s">
        <v>7</v>
      </c>
      <c r="O218" s="135"/>
      <c r="P218" s="135"/>
      <c r="Q218" s="136"/>
      <c r="R218" s="18">
        <f>SUM(R202:R217)</f>
        <v>0</v>
      </c>
      <c r="S218" s="3"/>
      <c r="V218" s="17"/>
      <c r="X218" s="12"/>
      <c r="Y218" s="10"/>
      <c r="AJ218" s="134" t="s">
        <v>7</v>
      </c>
      <c r="AK218" s="135"/>
      <c r="AL218" s="135"/>
      <c r="AM218" s="136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502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8" t="s">
        <v>30</v>
      </c>
      <c r="I240" s="138"/>
      <c r="J240" s="138"/>
      <c r="V240" s="17"/>
      <c r="AA240" s="138" t="s">
        <v>31</v>
      </c>
      <c r="AB240" s="138"/>
      <c r="AC240" s="138"/>
    </row>
    <row r="241" spans="2:41">
      <c r="H241" s="138"/>
      <c r="I241" s="138"/>
      <c r="J241" s="138"/>
      <c r="V241" s="17"/>
      <c r="AA241" s="138"/>
      <c r="AB241" s="138"/>
      <c r="AC241" s="138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39" t="s">
        <v>224</v>
      </c>
      <c r="F245" s="139"/>
      <c r="G245" s="139"/>
      <c r="H245" s="139"/>
      <c r="V245" s="17"/>
      <c r="X245" s="23" t="s">
        <v>130</v>
      </c>
      <c r="Y245" s="20">
        <f>IF(B245="PAGADO",0,C250)</f>
        <v>0</v>
      </c>
      <c r="AA245" s="139" t="s">
        <v>586</v>
      </c>
      <c r="AB245" s="139"/>
      <c r="AC245" s="139"/>
      <c r="AD245" s="139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1" t="str">
        <f>IF(Y250&lt;0,"NO PAGAR","COBRAR'")</f>
        <v>COBRAR'</v>
      </c>
      <c r="Y251" s="141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1" t="str">
        <f>IF(C250&lt;0,"NO PAGAR","COBRAR'")</f>
        <v>COBRAR'</v>
      </c>
      <c r="C252" s="141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2" t="s">
        <v>9</v>
      </c>
      <c r="C253" s="133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2" t="s">
        <v>9</v>
      </c>
      <c r="Y253" s="133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34" t="s">
        <v>7</v>
      </c>
      <c r="F261" s="135"/>
      <c r="G261" s="136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4" t="s">
        <v>7</v>
      </c>
      <c r="AB261" s="135"/>
      <c r="AC261" s="136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34" t="s">
        <v>7</v>
      </c>
      <c r="O263" s="135"/>
      <c r="P263" s="135"/>
      <c r="Q263" s="136"/>
      <c r="R263" s="18">
        <f>SUM(R247:R262)</f>
        <v>0</v>
      </c>
      <c r="S263" s="3"/>
      <c r="V263" s="17"/>
      <c r="X263" s="12"/>
      <c r="Y263" s="10"/>
      <c r="AE263" s="1" t="s">
        <v>502</v>
      </c>
      <c r="AF263" s="1">
        <v>1190</v>
      </c>
      <c r="AJ263" s="134" t="s">
        <v>7</v>
      </c>
      <c r="AK263" s="135"/>
      <c r="AL263" s="135"/>
      <c r="AM263" s="136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37" t="s">
        <v>29</v>
      </c>
      <c r="AD286" s="137"/>
      <c r="AE286" s="137"/>
    </row>
    <row r="287" spans="2:31">
      <c r="H287" s="138" t="s">
        <v>28</v>
      </c>
      <c r="I287" s="138"/>
      <c r="J287" s="138"/>
      <c r="V287" s="17"/>
      <c r="AC287" s="137"/>
      <c r="AD287" s="137"/>
      <c r="AE287" s="137"/>
    </row>
    <row r="288" spans="2:31">
      <c r="H288" s="138"/>
      <c r="I288" s="138"/>
      <c r="J288" s="138"/>
      <c r="V288" s="17"/>
      <c r="AC288" s="137"/>
      <c r="AD288" s="137"/>
      <c r="AE288" s="13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39" t="s">
        <v>20</v>
      </c>
      <c r="F292" s="139"/>
      <c r="G292" s="139"/>
      <c r="H292" s="139"/>
      <c r="V292" s="17"/>
      <c r="X292" s="23" t="s">
        <v>603</v>
      </c>
      <c r="Y292" s="20">
        <f>IF(B292="PAGADO",0,C297)</f>
        <v>0</v>
      </c>
      <c r="AA292" s="139" t="s">
        <v>20</v>
      </c>
      <c r="AB292" s="139"/>
      <c r="AC292" s="139"/>
      <c r="AD292" s="139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637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638</v>
      </c>
      <c r="AC295" s="3" t="s">
        <v>639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0" t="str">
        <f>IF(C297&lt;0,"NO PAGAR","COBRAR")</f>
        <v>COBRAR</v>
      </c>
      <c r="C298" s="14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0" t="str">
        <f>IF(Y297&lt;0,"NO PAGAR","COBRAR")</f>
        <v>COBRAR</v>
      </c>
      <c r="Y298" s="14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2" t="s">
        <v>9</v>
      </c>
      <c r="C299" s="133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2" t="s">
        <v>9</v>
      </c>
      <c r="Y299" s="133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34" t="s">
        <v>7</v>
      </c>
      <c r="F308" s="135"/>
      <c r="G308" s="136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4" t="s">
        <v>7</v>
      </c>
      <c r="AB308" s="135"/>
      <c r="AC308" s="136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34" t="s">
        <v>7</v>
      </c>
      <c r="O310" s="135"/>
      <c r="P310" s="135"/>
      <c r="Q310" s="136"/>
      <c r="R310" s="18">
        <f>SUM(R294:R309)</f>
        <v>0</v>
      </c>
      <c r="S310" s="3"/>
      <c r="V310" s="17"/>
      <c r="X310" s="12"/>
      <c r="Y310" s="10"/>
      <c r="AJ310" s="134" t="s">
        <v>7</v>
      </c>
      <c r="AK310" s="135"/>
      <c r="AL310" s="135"/>
      <c r="AM310" s="136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8" t="s">
        <v>30</v>
      </c>
      <c r="I332" s="138"/>
      <c r="J332" s="138"/>
      <c r="V332" s="17"/>
      <c r="AA332" s="138" t="s">
        <v>31</v>
      </c>
      <c r="AB332" s="138"/>
      <c r="AC332" s="138"/>
    </row>
    <row r="333" spans="1:43">
      <c r="H333" s="138"/>
      <c r="I333" s="138"/>
      <c r="J333" s="138"/>
      <c r="V333" s="17"/>
      <c r="AA333" s="138"/>
      <c r="AB333" s="138"/>
      <c r="AC333" s="138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39" t="s">
        <v>586</v>
      </c>
      <c r="F337" s="139"/>
      <c r="G337" s="139"/>
      <c r="H337" s="139"/>
      <c r="V337" s="17"/>
      <c r="X337" s="23" t="s">
        <v>32</v>
      </c>
      <c r="Y337" s="20">
        <f>IF(B337="PAGADO",0,C342)</f>
        <v>0</v>
      </c>
      <c r="AA337" s="139" t="s">
        <v>20</v>
      </c>
      <c r="AB337" s="139"/>
      <c r="AC337" s="139"/>
      <c r="AD337" s="139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1" t="str">
        <f>IF(Y342&lt;0,"NO PAGAR","COBRAR'")</f>
        <v>COBRAR'</v>
      </c>
      <c r="Y343" s="141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1" t="str">
        <f>IF(C342&lt;0,"NO PAGAR","COBRAR'")</f>
        <v>COBRAR'</v>
      </c>
      <c r="C344" s="141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2" t="s">
        <v>9</v>
      </c>
      <c r="C345" s="133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2" t="s">
        <v>9</v>
      </c>
      <c r="Y345" s="133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34" t="s">
        <v>7</v>
      </c>
      <c r="F353" s="135"/>
      <c r="G353" s="136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4" t="s">
        <v>7</v>
      </c>
      <c r="AB353" s="135"/>
      <c r="AC353" s="136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34" t="s">
        <v>7</v>
      </c>
      <c r="O355" s="135"/>
      <c r="P355" s="135"/>
      <c r="Q355" s="136"/>
      <c r="R355" s="18">
        <f>SUM(R339:R354)</f>
        <v>0</v>
      </c>
      <c r="S355" s="3"/>
      <c r="V355" s="17"/>
      <c r="X355" s="12"/>
      <c r="Y355" s="10"/>
      <c r="AJ355" s="134" t="s">
        <v>7</v>
      </c>
      <c r="AK355" s="135"/>
      <c r="AL355" s="135"/>
      <c r="AM355" s="136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37" t="s">
        <v>29</v>
      </c>
      <c r="AD373" s="137"/>
      <c r="AE373" s="137"/>
    </row>
    <row r="374" spans="2:41">
      <c r="H374" s="138" t="s">
        <v>28</v>
      </c>
      <c r="I374" s="138"/>
      <c r="J374" s="138"/>
      <c r="V374" s="17"/>
      <c r="AC374" s="137"/>
      <c r="AD374" s="137"/>
      <c r="AE374" s="137"/>
    </row>
    <row r="375" spans="2:41">
      <c r="H375" s="138"/>
      <c r="I375" s="138"/>
      <c r="J375" s="138"/>
      <c r="V375" s="17"/>
      <c r="AC375" s="137"/>
      <c r="AD375" s="137"/>
      <c r="AE375" s="13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39" t="s">
        <v>20</v>
      </c>
      <c r="F379" s="139"/>
      <c r="G379" s="139"/>
      <c r="H379" s="139"/>
      <c r="V379" s="17"/>
      <c r="X379" s="23" t="s">
        <v>32</v>
      </c>
      <c r="Y379" s="20">
        <f>IF(B379="PAGADO",0,C384)</f>
        <v>0</v>
      </c>
      <c r="AA379" s="139" t="s">
        <v>586</v>
      </c>
      <c r="AB379" s="139"/>
      <c r="AC379" s="139"/>
      <c r="AD379" s="139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760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C406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Y406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40" t="str">
        <f>IF(C384&lt;0,"NO PAGAR","COBRAR")</f>
        <v>COBRAR</v>
      </c>
      <c r="C385" s="14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40" t="str">
        <f>IF(Y384&lt;0,"NO PAGAR","COBRAR")</f>
        <v>COBRAR</v>
      </c>
      <c r="Y385" s="14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32" t="s">
        <v>9</v>
      </c>
      <c r="C386" s="133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2" t="s">
        <v>9</v>
      </c>
      <c r="Y386" s="133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IF(C420&lt;0,"SALDO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34" t="s">
        <v>7</v>
      </c>
      <c r="F395" s="135"/>
      <c r="G395" s="136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34" t="s">
        <v>7</v>
      </c>
      <c r="AB395" s="135"/>
      <c r="AC395" s="136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34" t="s">
        <v>7</v>
      </c>
      <c r="O397" s="135"/>
      <c r="P397" s="135"/>
      <c r="Q397" s="136"/>
      <c r="R397" s="18">
        <f>SUM(R381:R396)</f>
        <v>0</v>
      </c>
      <c r="S397" s="3"/>
      <c r="V397" s="17"/>
      <c r="X397" s="12"/>
      <c r="Y397" s="10"/>
      <c r="AJ397" s="134" t="s">
        <v>7</v>
      </c>
      <c r="AK397" s="135"/>
      <c r="AL397" s="135"/>
      <c r="AM397" s="136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2"/>
      <c r="C400" s="10"/>
      <c r="E400" s="14"/>
      <c r="V400" s="17"/>
      <c r="X400" s="12"/>
      <c r="Y400" s="10"/>
      <c r="AA400" s="14"/>
    </row>
    <row r="401" spans="1:43">
      <c r="B401" s="12"/>
      <c r="C401" s="10"/>
      <c r="V401" s="17"/>
      <c r="X401" s="12"/>
      <c r="Y401" s="10"/>
    </row>
    <row r="402" spans="1:43">
      <c r="B402" s="12"/>
      <c r="C402" s="10"/>
      <c r="V402" s="17"/>
      <c r="X402" s="12"/>
      <c r="Y402" s="10"/>
    </row>
    <row r="403" spans="1:43">
      <c r="B403" s="12"/>
      <c r="C403" s="10"/>
      <c r="V403" s="17"/>
      <c r="X403" s="12"/>
      <c r="Y403" s="10"/>
    </row>
    <row r="404" spans="1:43">
      <c r="B404" s="12"/>
      <c r="C404" s="10"/>
      <c r="V404" s="17"/>
      <c r="X404" s="12"/>
      <c r="Y404" s="10"/>
    </row>
    <row r="405" spans="1:43">
      <c r="B405" s="11"/>
      <c r="C405" s="10"/>
      <c r="V405" s="17"/>
      <c r="X405" s="11"/>
      <c r="Y405" s="10"/>
    </row>
    <row r="406" spans="1:43">
      <c r="B406" s="15" t="s">
        <v>18</v>
      </c>
      <c r="C406" s="16">
        <f>SUM(C387:C405)</f>
        <v>0</v>
      </c>
      <c r="V406" s="17"/>
      <c r="X406" s="15" t="s">
        <v>18</v>
      </c>
      <c r="Y406" s="16">
        <f>SUM(Y387:Y405)</f>
        <v>0</v>
      </c>
    </row>
    <row r="407" spans="1:43">
      <c r="D407" t="s">
        <v>22</v>
      </c>
      <c r="E407" t="s">
        <v>21</v>
      </c>
      <c r="V407" s="17"/>
      <c r="Z407" t="s">
        <v>22</v>
      </c>
      <c r="AA407" t="s">
        <v>21</v>
      </c>
    </row>
    <row r="408" spans="1:43">
      <c r="E408" s="1" t="s">
        <v>19</v>
      </c>
      <c r="V408" s="17"/>
      <c r="AA408" s="1" t="s">
        <v>19</v>
      </c>
    </row>
    <row r="409" spans="1:43">
      <c r="V409" s="17"/>
    </row>
    <row r="410" spans="1:43">
      <c r="V410" s="17"/>
    </row>
    <row r="411" spans="1:43">
      <c r="V411" s="17"/>
    </row>
    <row r="412" spans="1:43">
      <c r="V412" s="17"/>
    </row>
    <row r="413" spans="1:43">
      <c r="V413" s="17"/>
    </row>
    <row r="414" spans="1:43">
      <c r="V414" s="17"/>
    </row>
    <row r="415" spans="1:4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</row>
    <row r="416" spans="1:4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</row>
    <row r="417" spans="1:4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</row>
    <row r="418" spans="1:43">
      <c r="V418" s="17"/>
    </row>
    <row r="419" spans="1:43">
      <c r="H419" s="138" t="s">
        <v>30</v>
      </c>
      <c r="I419" s="138"/>
      <c r="J419" s="138"/>
      <c r="V419" s="17"/>
      <c r="AA419" s="138" t="s">
        <v>31</v>
      </c>
      <c r="AB419" s="138"/>
      <c r="AC419" s="138"/>
    </row>
    <row r="420" spans="1:43">
      <c r="H420" s="138"/>
      <c r="I420" s="138"/>
      <c r="J420" s="138"/>
      <c r="V420" s="17"/>
      <c r="AA420" s="138"/>
      <c r="AB420" s="138"/>
      <c r="AC420" s="138"/>
    </row>
    <row r="421" spans="1:43">
      <c r="V421" s="17"/>
    </row>
    <row r="422" spans="1:43">
      <c r="V422" s="17"/>
    </row>
    <row r="423" spans="1:43" ht="23.25">
      <c r="B423" s="24" t="s">
        <v>64</v>
      </c>
      <c r="V423" s="17"/>
      <c r="X423" s="22" t="s">
        <v>64</v>
      </c>
    </row>
    <row r="424" spans="1:43" ht="23.25">
      <c r="B424" s="23" t="s">
        <v>32</v>
      </c>
      <c r="C424" s="20">
        <f>IF(X379="PAGADO",0,C384)</f>
        <v>0</v>
      </c>
      <c r="E424" s="139" t="s">
        <v>20</v>
      </c>
      <c r="F424" s="139"/>
      <c r="G424" s="139"/>
      <c r="H424" s="139"/>
      <c r="V424" s="17"/>
      <c r="X424" s="23" t="s">
        <v>32</v>
      </c>
      <c r="Y424" s="20">
        <f>IF(B1224="PAGADO",0,C429)</f>
        <v>0</v>
      </c>
      <c r="AA424" s="139" t="s">
        <v>20</v>
      </c>
      <c r="AB424" s="139"/>
      <c r="AC424" s="139"/>
      <c r="AD424" s="139"/>
    </row>
    <row r="425" spans="1:43">
      <c r="B425" s="1" t="s">
        <v>0</v>
      </c>
      <c r="C425" s="19">
        <f>H440</f>
        <v>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0</v>
      </c>
      <c r="AA425" s="2" t="s">
        <v>1</v>
      </c>
      <c r="AB425" s="2" t="s">
        <v>2</v>
      </c>
      <c r="AC425" s="2" t="s">
        <v>3</v>
      </c>
      <c r="AD425" s="2" t="s">
        <v>4</v>
      </c>
      <c r="AJ425" s="2" t="s">
        <v>1</v>
      </c>
      <c r="AK425" s="2" t="s">
        <v>5</v>
      </c>
      <c r="AL425" s="2" t="s">
        <v>4</v>
      </c>
      <c r="AM425" s="2" t="s">
        <v>6</v>
      </c>
      <c r="AN425" s="2" t="s">
        <v>7</v>
      </c>
      <c r="AO425" s="3"/>
    </row>
    <row r="426" spans="1:43">
      <c r="C426" s="2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Y426" s="2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1:43">
      <c r="B427" s="1" t="s">
        <v>24</v>
      </c>
      <c r="C427" s="19">
        <f>IF(C424&gt;0,C424+C425,C425)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" t="s">
        <v>24</v>
      </c>
      <c r="Y427" s="19">
        <f>IF(Y424&gt;0,Y424+Y425,Y425)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1:43">
      <c r="B428" s="1" t="s">
        <v>9</v>
      </c>
      <c r="C428" s="20">
        <f>C452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Y452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1:43">
      <c r="B429" s="6" t="s">
        <v>26</v>
      </c>
      <c r="C429" s="21">
        <f>C427-C428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27</v>
      </c>
      <c r="Y429" s="21">
        <f>Y427-Y428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1:43" ht="23.25">
      <c r="B430" s="6"/>
      <c r="C430" s="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41" t="str">
        <f>IF(Y429&lt;0,"NO PAGAR","COBRAR'")</f>
        <v>COBRAR'</v>
      </c>
      <c r="Y430" s="141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1:43" ht="23.25">
      <c r="B431" s="141" t="str">
        <f>IF(C429&lt;0,"NO PAGAR","COBRAR'")</f>
        <v>COBRAR'</v>
      </c>
      <c r="C431" s="14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6"/>
      <c r="Y431" s="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1:43">
      <c r="B432" s="132" t="s">
        <v>9</v>
      </c>
      <c r="C432" s="133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32" t="s">
        <v>9</v>
      </c>
      <c r="Y432" s="133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9" t="str">
        <f>IF(Y384&lt;0,"SALDO ADELANTADO","SALDO A FAVOR '")</f>
        <v>SALDO A FAVOR '</v>
      </c>
      <c r="C433" s="10" t="b">
        <f>IF(Y384&lt;=0,Y384*-1)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9" t="str">
        <f>IF(C429&lt;0,"SALDO ADELANTADO","SALDO A FAVOR'")</f>
        <v>SALDO A FAVOR'</v>
      </c>
      <c r="Y433" s="10">
        <f>IF(C429&lt;=0,C429*-1)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10</v>
      </c>
      <c r="C434" s="10">
        <f>R442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10</v>
      </c>
      <c r="Y434" s="10">
        <f>AN442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11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11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>
      <c r="B436" s="11" t="s">
        <v>12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12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>
      <c r="B437" s="11" t="s">
        <v>13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13</v>
      </c>
      <c r="Y437" s="10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1" t="s">
        <v>14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14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11" t="s">
        <v>15</v>
      </c>
      <c r="C439" s="1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15</v>
      </c>
      <c r="Y439" s="1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16</v>
      </c>
      <c r="C440" s="10"/>
      <c r="E440" s="134" t="s">
        <v>7</v>
      </c>
      <c r="F440" s="135"/>
      <c r="G440" s="136"/>
      <c r="H440" s="5">
        <f>SUM(H426:H439)</f>
        <v>0</v>
      </c>
      <c r="N440" s="3"/>
      <c r="O440" s="3"/>
      <c r="P440" s="3"/>
      <c r="Q440" s="3"/>
      <c r="R440" s="18"/>
      <c r="S440" s="3"/>
      <c r="V440" s="17"/>
      <c r="X440" s="11" t="s">
        <v>16</v>
      </c>
      <c r="Y440" s="10"/>
      <c r="AA440" s="134" t="s">
        <v>7</v>
      </c>
      <c r="AB440" s="135"/>
      <c r="AC440" s="136"/>
      <c r="AD440" s="5">
        <f>SUM(AD426:AD439)</f>
        <v>0</v>
      </c>
      <c r="AJ440" s="3"/>
      <c r="AK440" s="3"/>
      <c r="AL440" s="3"/>
      <c r="AM440" s="3"/>
      <c r="AN440" s="18"/>
      <c r="AO440" s="3"/>
    </row>
    <row r="441" spans="2:41">
      <c r="B441" s="11" t="s">
        <v>17</v>
      </c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1" t="s">
        <v>17</v>
      </c>
      <c r="Y441" s="10"/>
      <c r="AA441" s="13"/>
      <c r="AB441" s="13"/>
      <c r="AC441" s="13"/>
      <c r="AJ441" s="3"/>
      <c r="AK441" s="3"/>
      <c r="AL441" s="3"/>
      <c r="AM441" s="3"/>
      <c r="AN441" s="18"/>
      <c r="AO441" s="3"/>
    </row>
    <row r="442" spans="2:41">
      <c r="B442" s="12"/>
      <c r="C442" s="10"/>
      <c r="N442" s="134" t="s">
        <v>7</v>
      </c>
      <c r="O442" s="135"/>
      <c r="P442" s="135"/>
      <c r="Q442" s="136"/>
      <c r="R442" s="18">
        <f>SUM(R426:R441)</f>
        <v>0</v>
      </c>
      <c r="S442" s="3"/>
      <c r="V442" s="17"/>
      <c r="X442" s="12"/>
      <c r="Y442" s="10"/>
      <c r="AJ442" s="134" t="s">
        <v>7</v>
      </c>
      <c r="AK442" s="135"/>
      <c r="AL442" s="135"/>
      <c r="AM442" s="136"/>
      <c r="AN442" s="18">
        <f>SUM(AN426:AN441)</f>
        <v>0</v>
      </c>
      <c r="AO442" s="3"/>
    </row>
    <row r="443" spans="2:41">
      <c r="B443" s="12"/>
      <c r="C443" s="10"/>
      <c r="V443" s="17"/>
      <c r="X443" s="12"/>
      <c r="Y443" s="10"/>
    </row>
    <row r="444" spans="2:41">
      <c r="B444" s="12"/>
      <c r="C444" s="10"/>
      <c r="V444" s="17"/>
      <c r="X444" s="12"/>
      <c r="Y444" s="10"/>
    </row>
    <row r="445" spans="2:41">
      <c r="B445" s="12"/>
      <c r="C445" s="10"/>
      <c r="E445" s="14"/>
      <c r="V445" s="17"/>
      <c r="X445" s="12"/>
      <c r="Y445" s="10"/>
      <c r="AA445" s="14"/>
    </row>
    <row r="446" spans="2:41">
      <c r="B446" s="12"/>
      <c r="C446" s="10"/>
      <c r="V446" s="17"/>
      <c r="X446" s="12"/>
      <c r="Y446" s="10"/>
    </row>
    <row r="447" spans="2:41">
      <c r="B447" s="12"/>
      <c r="C447" s="10"/>
      <c r="V447" s="17"/>
      <c r="X447" s="12"/>
      <c r="Y447" s="10"/>
    </row>
    <row r="448" spans="2:41">
      <c r="B448" s="12"/>
      <c r="C448" s="10"/>
      <c r="V448" s="17"/>
      <c r="X448" s="12"/>
      <c r="Y448" s="10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1"/>
      <c r="C451" s="10"/>
      <c r="V451" s="17"/>
      <c r="X451" s="11"/>
      <c r="Y451" s="10"/>
    </row>
    <row r="452" spans="2:27">
      <c r="B452" s="15" t="s">
        <v>18</v>
      </c>
      <c r="C452" s="16">
        <f>SUM(C433:C451)</f>
        <v>0</v>
      </c>
      <c r="D452" t="s">
        <v>22</v>
      </c>
      <c r="E452" t="s">
        <v>21</v>
      </c>
      <c r="V452" s="17"/>
      <c r="X452" s="15" t="s">
        <v>18</v>
      </c>
      <c r="Y452" s="16">
        <f>SUM(Y433:Y451)</f>
        <v>0</v>
      </c>
      <c r="Z452" t="s">
        <v>22</v>
      </c>
      <c r="AA452" t="s">
        <v>21</v>
      </c>
    </row>
    <row r="453" spans="2:27">
      <c r="E453" s="1" t="s">
        <v>19</v>
      </c>
      <c r="V453" s="17"/>
      <c r="AA453" s="1" t="s">
        <v>19</v>
      </c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</row>
    <row r="469" spans="2:41">
      <c r="V469" s="17"/>
    </row>
    <row r="470" spans="2:41">
      <c r="V470" s="17"/>
      <c r="AC470" s="137" t="s">
        <v>29</v>
      </c>
      <c r="AD470" s="137"/>
      <c r="AE470" s="137"/>
    </row>
    <row r="471" spans="2:41">
      <c r="H471" s="138" t="s">
        <v>28</v>
      </c>
      <c r="I471" s="138"/>
      <c r="J471" s="138"/>
      <c r="V471" s="17"/>
      <c r="AC471" s="137"/>
      <c r="AD471" s="137"/>
      <c r="AE471" s="137"/>
    </row>
    <row r="472" spans="2:41">
      <c r="H472" s="138"/>
      <c r="I472" s="138"/>
      <c r="J472" s="138"/>
      <c r="V472" s="17"/>
      <c r="AC472" s="137"/>
      <c r="AD472" s="137"/>
      <c r="AE472" s="137"/>
    </row>
    <row r="473" spans="2:41">
      <c r="V473" s="17"/>
    </row>
    <row r="474" spans="2:41">
      <c r="V474" s="17"/>
    </row>
    <row r="475" spans="2:41" ht="23.25">
      <c r="B475" s="22" t="s">
        <v>66</v>
      </c>
      <c r="V475" s="17"/>
      <c r="X475" s="22" t="s">
        <v>66</v>
      </c>
    </row>
    <row r="476" spans="2:41" ht="23.25">
      <c r="B476" s="23" t="s">
        <v>32</v>
      </c>
      <c r="C476" s="20">
        <f>IF(X424="PAGADO",0,Y429)</f>
        <v>0</v>
      </c>
      <c r="E476" s="139" t="s">
        <v>20</v>
      </c>
      <c r="F476" s="139"/>
      <c r="G476" s="139"/>
      <c r="H476" s="139"/>
      <c r="V476" s="17"/>
      <c r="X476" s="23" t="s">
        <v>32</v>
      </c>
      <c r="Y476" s="20">
        <f>IF(B476="PAGADO",0,C481)</f>
        <v>0</v>
      </c>
      <c r="AA476" s="139" t="s">
        <v>20</v>
      </c>
      <c r="AB476" s="139"/>
      <c r="AC476" s="139"/>
      <c r="AD476" s="139"/>
    </row>
    <row r="477" spans="2:41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2:41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" t="s">
        <v>24</v>
      </c>
      <c r="C479" s="19">
        <f>IF(C476&gt;0,C476+C477,C477)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" t="s">
        <v>9</v>
      </c>
      <c r="C480" s="20">
        <f>C503</f>
        <v>0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Y503</f>
        <v>0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25</v>
      </c>
      <c r="C481" s="21">
        <f>C479-C480</f>
        <v>0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8</v>
      </c>
      <c r="Y481" s="21">
        <f>Y479-Y480</f>
        <v>0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6.25">
      <c r="B482" s="140" t="str">
        <f>IF(C481&lt;0,"NO PAGAR","COBRAR")</f>
        <v>COBRAR</v>
      </c>
      <c r="C482" s="14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40" t="str">
        <f>IF(Y481&lt;0,"NO PAGAR","COBRAR")</f>
        <v>COBRAR</v>
      </c>
      <c r="Y482" s="14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32" t="s">
        <v>9</v>
      </c>
      <c r="C483" s="133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32" t="s">
        <v>9</v>
      </c>
      <c r="Y483" s="133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9" t="str">
        <f>IF(C517&lt;0,"SALDO A FAVOR","SALDO ADELANTAD0'")</f>
        <v>SALDO ADELANTAD0'</v>
      </c>
      <c r="C484" s="10">
        <f>IF(Y429&lt;=0,Y429*-1)</f>
        <v>0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9" t="str">
        <f>IF(C481&lt;0,"SALDO ADELANTADO","SALDO A FAVOR'")</f>
        <v>SALDO A FAVOR'</v>
      </c>
      <c r="Y484" s="10">
        <f>IF(C481&lt;=0,C481*-1)</f>
        <v>0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10</v>
      </c>
      <c r="C485" s="10">
        <f>R494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10</v>
      </c>
      <c r="Y485" s="10">
        <f>AN494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11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11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12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12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13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13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14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14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15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15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16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16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17</v>
      </c>
      <c r="C492" s="10"/>
      <c r="E492" s="134" t="s">
        <v>7</v>
      </c>
      <c r="F492" s="135"/>
      <c r="G492" s="136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17</v>
      </c>
      <c r="Y492" s="10"/>
      <c r="AA492" s="134" t="s">
        <v>7</v>
      </c>
      <c r="AB492" s="135"/>
      <c r="AC492" s="136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2"/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2"/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34" t="s">
        <v>7</v>
      </c>
      <c r="O494" s="135"/>
      <c r="P494" s="135"/>
      <c r="Q494" s="136"/>
      <c r="R494" s="18">
        <f>SUM(R478:R493)</f>
        <v>0</v>
      </c>
      <c r="S494" s="3"/>
      <c r="V494" s="17"/>
      <c r="X494" s="12"/>
      <c r="Y494" s="10"/>
      <c r="AJ494" s="134" t="s">
        <v>7</v>
      </c>
      <c r="AK494" s="135"/>
      <c r="AL494" s="135"/>
      <c r="AM494" s="136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E497" s="14"/>
      <c r="V497" s="17"/>
      <c r="X497" s="12"/>
      <c r="Y497" s="10"/>
      <c r="AA497" s="14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2"/>
      <c r="C500" s="10"/>
      <c r="V500" s="17"/>
      <c r="X500" s="12"/>
      <c r="Y500" s="10"/>
    </row>
    <row r="501" spans="1:43">
      <c r="B501" s="12"/>
      <c r="C501" s="10"/>
      <c r="V501" s="17"/>
      <c r="X501" s="12"/>
      <c r="Y501" s="10"/>
    </row>
    <row r="502" spans="1:43">
      <c r="B502" s="11"/>
      <c r="C502" s="10"/>
      <c r="V502" s="17"/>
      <c r="X502" s="11"/>
      <c r="Y502" s="10"/>
    </row>
    <row r="503" spans="1:43">
      <c r="B503" s="15" t="s">
        <v>18</v>
      </c>
      <c r="C503" s="16">
        <f>SUM(C484:C502)</f>
        <v>0</v>
      </c>
      <c r="V503" s="17"/>
      <c r="X503" s="15" t="s">
        <v>18</v>
      </c>
      <c r="Y503" s="16">
        <f>SUM(Y484:Y502)</f>
        <v>0</v>
      </c>
    </row>
    <row r="504" spans="1:43">
      <c r="D504" t="s">
        <v>22</v>
      </c>
      <c r="E504" t="s">
        <v>21</v>
      </c>
      <c r="V504" s="17"/>
      <c r="Z504" t="s">
        <v>22</v>
      </c>
      <c r="AA504" t="s">
        <v>21</v>
      </c>
    </row>
    <row r="505" spans="1:43">
      <c r="E505" s="1" t="s">
        <v>19</v>
      </c>
      <c r="V505" s="17"/>
      <c r="AA505" s="1" t="s">
        <v>19</v>
      </c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V510" s="17"/>
    </row>
    <row r="511" spans="1:43">
      <c r="V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1:4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</row>
    <row r="514" spans="1:4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</row>
    <row r="515" spans="1:43">
      <c r="V515" s="17"/>
    </row>
    <row r="516" spans="1:43">
      <c r="H516" s="138" t="s">
        <v>30</v>
      </c>
      <c r="I516" s="138"/>
      <c r="J516" s="138"/>
      <c r="V516" s="17"/>
      <c r="AA516" s="138" t="s">
        <v>31</v>
      </c>
      <c r="AB516" s="138"/>
      <c r="AC516" s="138"/>
    </row>
    <row r="517" spans="1:43">
      <c r="H517" s="138"/>
      <c r="I517" s="138"/>
      <c r="J517" s="138"/>
      <c r="V517" s="17"/>
      <c r="AA517" s="138"/>
      <c r="AB517" s="138"/>
      <c r="AC517" s="138"/>
    </row>
    <row r="518" spans="1:43">
      <c r="V518" s="17"/>
    </row>
    <row r="519" spans="1:43">
      <c r="V519" s="17"/>
    </row>
    <row r="520" spans="1:43" ht="23.25">
      <c r="B520" s="24" t="s">
        <v>66</v>
      </c>
      <c r="V520" s="17"/>
      <c r="X520" s="22" t="s">
        <v>66</v>
      </c>
    </row>
    <row r="521" spans="1:43" ht="23.25">
      <c r="B521" s="23" t="s">
        <v>32</v>
      </c>
      <c r="C521" s="20">
        <f>IF(X476="PAGADO",0,C481)</f>
        <v>0</v>
      </c>
      <c r="E521" s="139" t="s">
        <v>20</v>
      </c>
      <c r="F521" s="139"/>
      <c r="G521" s="139"/>
      <c r="H521" s="139"/>
      <c r="V521" s="17"/>
      <c r="X521" s="23" t="s">
        <v>32</v>
      </c>
      <c r="Y521" s="20">
        <f>IF(B1321="PAGADO",0,C526)</f>
        <v>0</v>
      </c>
      <c r="AA521" s="139" t="s">
        <v>20</v>
      </c>
      <c r="AB521" s="139"/>
      <c r="AC521" s="139"/>
      <c r="AD521" s="139"/>
    </row>
    <row r="522" spans="1:43">
      <c r="B522" s="1" t="s">
        <v>0</v>
      </c>
      <c r="C522" s="19">
        <f>H537</f>
        <v>0</v>
      </c>
      <c r="E522" s="2" t="s">
        <v>1</v>
      </c>
      <c r="F522" s="2" t="s">
        <v>2</v>
      </c>
      <c r="G522" s="2" t="s">
        <v>3</v>
      </c>
      <c r="H522" s="2" t="s">
        <v>4</v>
      </c>
      <c r="N522" s="2" t="s">
        <v>1</v>
      </c>
      <c r="O522" s="2" t="s">
        <v>5</v>
      </c>
      <c r="P522" s="2" t="s">
        <v>4</v>
      </c>
      <c r="Q522" s="2" t="s">
        <v>6</v>
      </c>
      <c r="R522" s="2" t="s">
        <v>7</v>
      </c>
      <c r="S522" s="3"/>
      <c r="V522" s="17"/>
      <c r="X522" s="1" t="s">
        <v>0</v>
      </c>
      <c r="Y522" s="19">
        <f>AD537</f>
        <v>0</v>
      </c>
      <c r="AA522" s="2" t="s">
        <v>1</v>
      </c>
      <c r="AB522" s="2" t="s">
        <v>2</v>
      </c>
      <c r="AC522" s="2" t="s">
        <v>3</v>
      </c>
      <c r="AD522" s="2" t="s">
        <v>4</v>
      </c>
      <c r="AJ522" s="2" t="s">
        <v>1</v>
      </c>
      <c r="AK522" s="2" t="s">
        <v>5</v>
      </c>
      <c r="AL522" s="2" t="s">
        <v>4</v>
      </c>
      <c r="AM522" s="2" t="s">
        <v>6</v>
      </c>
      <c r="AN522" s="2" t="s">
        <v>7</v>
      </c>
      <c r="AO522" s="3"/>
    </row>
    <row r="523" spans="1:43">
      <c r="C523" s="2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Y523" s="2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1:43">
      <c r="B524" s="1" t="s">
        <v>24</v>
      </c>
      <c r="C524" s="19">
        <f>IF(C521&gt;0,C521+C522,C522)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24</v>
      </c>
      <c r="Y524" s="19">
        <f>IF(Y521&gt;0,Y521+Y522,Y522)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1:43">
      <c r="B525" s="1" t="s">
        <v>9</v>
      </c>
      <c r="C525" s="20">
        <f>C549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" t="s">
        <v>9</v>
      </c>
      <c r="Y525" s="20">
        <f>Y549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1:43">
      <c r="B526" s="6" t="s">
        <v>26</v>
      </c>
      <c r="C526" s="21">
        <f>C524-C525</f>
        <v>0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 t="s">
        <v>27</v>
      </c>
      <c r="Y526" s="21">
        <f>Y524-Y525</f>
        <v>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1:43" ht="23.25">
      <c r="B527" s="6"/>
      <c r="C527" s="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41" t="str">
        <f>IF(Y526&lt;0,"NO PAGAR","COBRAR'")</f>
        <v>COBRAR'</v>
      </c>
      <c r="Y527" s="14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1:43" ht="23.25">
      <c r="B528" s="141" t="str">
        <f>IF(C526&lt;0,"NO PAGAR","COBRAR'")</f>
        <v>COBRAR'</v>
      </c>
      <c r="C528" s="141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6"/>
      <c r="Y528" s="8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32" t="s">
        <v>9</v>
      </c>
      <c r="C529" s="133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32" t="s">
        <v>9</v>
      </c>
      <c r="Y529" s="133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9" t="str">
        <f>IF(Y481&lt;0,"SALDO ADELANTADO","SALDO A FAVOR '")</f>
        <v>SALDO A FAVOR '</v>
      </c>
      <c r="C530" s="10">
        <f>IF(Y481&lt;=0,Y481*-1)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9" t="str">
        <f>IF(C526&lt;0,"SALDO ADELANTADO","SALDO A FAVOR'")</f>
        <v>SALDO A FAVOR'</v>
      </c>
      <c r="Y530" s="10">
        <f>IF(C526&lt;=0,C526*-1)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10</v>
      </c>
      <c r="C531" s="10">
        <f>R539</f>
        <v>0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10</v>
      </c>
      <c r="Y531" s="10">
        <f>AN539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11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11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12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12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13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13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14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14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15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15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16</v>
      </c>
      <c r="C537" s="10"/>
      <c r="E537" s="134" t="s">
        <v>7</v>
      </c>
      <c r="F537" s="135"/>
      <c r="G537" s="136"/>
      <c r="H537" s="5">
        <f>SUM(H523:H536)</f>
        <v>0</v>
      </c>
      <c r="N537" s="3"/>
      <c r="O537" s="3"/>
      <c r="P537" s="3"/>
      <c r="Q537" s="3"/>
      <c r="R537" s="18"/>
      <c r="S537" s="3"/>
      <c r="V537" s="17"/>
      <c r="X537" s="11" t="s">
        <v>16</v>
      </c>
      <c r="Y537" s="10"/>
      <c r="AA537" s="134" t="s">
        <v>7</v>
      </c>
      <c r="AB537" s="135"/>
      <c r="AC537" s="136"/>
      <c r="AD537" s="5">
        <f>SUM(AD523:AD536)</f>
        <v>0</v>
      </c>
      <c r="AJ537" s="3"/>
      <c r="AK537" s="3"/>
      <c r="AL537" s="3"/>
      <c r="AM537" s="3"/>
      <c r="AN537" s="18"/>
      <c r="AO537" s="3"/>
    </row>
    <row r="538" spans="2:41">
      <c r="B538" s="11" t="s">
        <v>17</v>
      </c>
      <c r="C538" s="10"/>
      <c r="E538" s="13"/>
      <c r="F538" s="13"/>
      <c r="G538" s="13"/>
      <c r="N538" s="3"/>
      <c r="O538" s="3"/>
      <c r="P538" s="3"/>
      <c r="Q538" s="3"/>
      <c r="R538" s="18"/>
      <c r="S538" s="3"/>
      <c r="V538" s="17"/>
      <c r="X538" s="11" t="s">
        <v>17</v>
      </c>
      <c r="Y538" s="10"/>
      <c r="AA538" s="13"/>
      <c r="AB538" s="13"/>
      <c r="AC538" s="13"/>
      <c r="AJ538" s="3"/>
      <c r="AK538" s="3"/>
      <c r="AL538" s="3"/>
      <c r="AM538" s="3"/>
      <c r="AN538" s="18"/>
      <c r="AO538" s="3"/>
    </row>
    <row r="539" spans="2:41">
      <c r="B539" s="12"/>
      <c r="C539" s="10"/>
      <c r="N539" s="134" t="s">
        <v>7</v>
      </c>
      <c r="O539" s="135"/>
      <c r="P539" s="135"/>
      <c r="Q539" s="136"/>
      <c r="R539" s="18">
        <f>SUM(R523:R538)</f>
        <v>0</v>
      </c>
      <c r="S539" s="3"/>
      <c r="V539" s="17"/>
      <c r="X539" s="12"/>
      <c r="Y539" s="10"/>
      <c r="AJ539" s="134" t="s">
        <v>7</v>
      </c>
      <c r="AK539" s="135"/>
      <c r="AL539" s="135"/>
      <c r="AM539" s="136"/>
      <c r="AN539" s="18">
        <f>SUM(AN523:AN538)</f>
        <v>0</v>
      </c>
      <c r="AO539" s="3"/>
    </row>
    <row r="540" spans="2:41">
      <c r="B540" s="12"/>
      <c r="C540" s="10"/>
      <c r="V540" s="17"/>
      <c r="X540" s="12"/>
      <c r="Y540" s="10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E542" s="14"/>
      <c r="V542" s="17"/>
      <c r="X542" s="12"/>
      <c r="Y542" s="10"/>
      <c r="AA542" s="14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2"/>
      <c r="C546" s="10"/>
      <c r="V546" s="17"/>
      <c r="X546" s="12"/>
      <c r="Y546" s="10"/>
    </row>
    <row r="547" spans="2:27">
      <c r="B547" s="12"/>
      <c r="C547" s="10"/>
      <c r="V547" s="17"/>
      <c r="X547" s="12"/>
      <c r="Y547" s="10"/>
    </row>
    <row r="548" spans="2:27">
      <c r="B548" s="11"/>
      <c r="C548" s="10"/>
      <c r="V548" s="17"/>
      <c r="X548" s="11"/>
      <c r="Y548" s="10"/>
    </row>
    <row r="549" spans="2:27">
      <c r="B549" s="15" t="s">
        <v>18</v>
      </c>
      <c r="C549" s="16">
        <f>SUM(C530:C548)</f>
        <v>0</v>
      </c>
      <c r="D549" t="s">
        <v>22</v>
      </c>
      <c r="E549" t="s">
        <v>21</v>
      </c>
      <c r="V549" s="17"/>
      <c r="X549" s="15" t="s">
        <v>18</v>
      </c>
      <c r="Y549" s="16">
        <f>SUM(Y530:Y548)</f>
        <v>0</v>
      </c>
      <c r="Z549" t="s">
        <v>22</v>
      </c>
      <c r="AA549" t="s">
        <v>21</v>
      </c>
    </row>
    <row r="550" spans="2:27">
      <c r="E550" s="1" t="s">
        <v>19</v>
      </c>
      <c r="V550" s="17"/>
      <c r="AA550" s="1" t="s">
        <v>19</v>
      </c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</row>
    <row r="568" spans="2:41">
      <c r="V568" s="17"/>
    </row>
    <row r="569" spans="2:41">
      <c r="V569" s="17"/>
      <c r="AC569" s="137" t="s">
        <v>29</v>
      </c>
      <c r="AD569" s="137"/>
      <c r="AE569" s="137"/>
    </row>
    <row r="570" spans="2:41">
      <c r="H570" s="138" t="s">
        <v>28</v>
      </c>
      <c r="I570" s="138"/>
      <c r="J570" s="138"/>
      <c r="V570" s="17"/>
      <c r="AC570" s="137"/>
      <c r="AD570" s="137"/>
      <c r="AE570" s="137"/>
    </row>
    <row r="571" spans="2:41">
      <c r="H571" s="138"/>
      <c r="I571" s="138"/>
      <c r="J571" s="138"/>
      <c r="V571" s="17"/>
      <c r="AC571" s="137"/>
      <c r="AD571" s="137"/>
      <c r="AE571" s="137"/>
    </row>
    <row r="572" spans="2:41">
      <c r="V572" s="17"/>
    </row>
    <row r="573" spans="2:41">
      <c r="V573" s="17"/>
    </row>
    <row r="574" spans="2:41" ht="23.25">
      <c r="B574" s="22" t="s">
        <v>67</v>
      </c>
      <c r="V574" s="17"/>
      <c r="X574" s="22" t="s">
        <v>67</v>
      </c>
    </row>
    <row r="575" spans="2:41" ht="23.25">
      <c r="B575" s="23" t="s">
        <v>32</v>
      </c>
      <c r="C575" s="20">
        <f>IF(X521="PAGADO",0,Y526)</f>
        <v>0</v>
      </c>
      <c r="E575" s="139" t="s">
        <v>20</v>
      </c>
      <c r="F575" s="139"/>
      <c r="G575" s="139"/>
      <c r="H575" s="139"/>
      <c r="V575" s="17"/>
      <c r="X575" s="23" t="s">
        <v>32</v>
      </c>
      <c r="Y575" s="20">
        <f>IF(B575="PAGADO",0,C580)</f>
        <v>0</v>
      </c>
      <c r="AA575" s="139" t="s">
        <v>20</v>
      </c>
      <c r="AB575" s="139"/>
      <c r="AC575" s="139"/>
      <c r="AD575" s="139"/>
    </row>
    <row r="576" spans="2:41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C602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Y602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25</v>
      </c>
      <c r="C580" s="21">
        <f>C578-C579</f>
        <v>0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8</v>
      </c>
      <c r="Y580" s="21">
        <f>Y578-Y579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6.25">
      <c r="B581" s="140" t="str">
        <f>IF(C580&lt;0,"NO PAGAR","COBRAR")</f>
        <v>COBRAR</v>
      </c>
      <c r="C581" s="14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40" t="str">
        <f>IF(Y580&lt;0,"NO PAGAR","COBRAR")</f>
        <v>COBRAR</v>
      </c>
      <c r="Y581" s="14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32" t="s">
        <v>9</v>
      </c>
      <c r="C582" s="133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32" t="s">
        <v>9</v>
      </c>
      <c r="Y582" s="133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9" t="str">
        <f>IF(C616&lt;0,"SALDO A FAVOR","SALDO ADELANTAD0'")</f>
        <v>SALDO ADELANTAD0'</v>
      </c>
      <c r="C583" s="10">
        <f>IF(Y526&lt;=0,Y526*-1)</f>
        <v>0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9" t="str">
        <f>IF(C580&lt;0,"SALDO ADELANTADO","SALDO A FAVOR'")</f>
        <v>SALDO A FAVOR'</v>
      </c>
      <c r="Y583" s="10">
        <f>IF(C580&lt;=0,C580*-1)</f>
        <v>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10</v>
      </c>
      <c r="C584" s="10">
        <f>R593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10</v>
      </c>
      <c r="Y584" s="10">
        <f>AN593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11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11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12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12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13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13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14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14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15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15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16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16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17</v>
      </c>
      <c r="C591" s="10"/>
      <c r="E591" s="134" t="s">
        <v>7</v>
      </c>
      <c r="F591" s="135"/>
      <c r="G591" s="136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17</v>
      </c>
      <c r="Y591" s="10"/>
      <c r="AA591" s="134" t="s">
        <v>7</v>
      </c>
      <c r="AB591" s="135"/>
      <c r="AC591" s="136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2"/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2"/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34" t="s">
        <v>7</v>
      </c>
      <c r="O593" s="135"/>
      <c r="P593" s="135"/>
      <c r="Q593" s="136"/>
      <c r="R593" s="18">
        <f>SUM(R577:R592)</f>
        <v>0</v>
      </c>
      <c r="S593" s="3"/>
      <c r="V593" s="17"/>
      <c r="X593" s="12"/>
      <c r="Y593" s="10"/>
      <c r="AJ593" s="134" t="s">
        <v>7</v>
      </c>
      <c r="AK593" s="135"/>
      <c r="AL593" s="135"/>
      <c r="AM593" s="136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1"/>
      <c r="C601" s="10"/>
      <c r="V601" s="17"/>
      <c r="X601" s="11"/>
      <c r="Y601" s="10"/>
    </row>
    <row r="602" spans="2:41">
      <c r="B602" s="15" t="s">
        <v>18</v>
      </c>
      <c r="C602" s="16">
        <f>SUM(C583:C601)</f>
        <v>0</v>
      </c>
      <c r="V602" s="17"/>
      <c r="X602" s="15" t="s">
        <v>18</v>
      </c>
      <c r="Y602" s="16">
        <f>SUM(Y583:Y601)</f>
        <v>0</v>
      </c>
    </row>
    <row r="603" spans="2:41">
      <c r="D603" t="s">
        <v>22</v>
      </c>
      <c r="E603" t="s">
        <v>21</v>
      </c>
      <c r="V603" s="17"/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1:43">
      <c r="V609" s="17"/>
    </row>
    <row r="610" spans="1:43">
      <c r="V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</row>
    <row r="613" spans="1:4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>
      <c r="V614" s="17"/>
    </row>
    <row r="615" spans="1:43">
      <c r="H615" s="138" t="s">
        <v>30</v>
      </c>
      <c r="I615" s="138"/>
      <c r="J615" s="138"/>
      <c r="V615" s="17"/>
      <c r="AA615" s="138" t="s">
        <v>31</v>
      </c>
      <c r="AB615" s="138"/>
      <c r="AC615" s="138"/>
    </row>
    <row r="616" spans="1:43">
      <c r="H616" s="138"/>
      <c r="I616" s="138"/>
      <c r="J616" s="138"/>
      <c r="V616" s="17"/>
      <c r="AA616" s="138"/>
      <c r="AB616" s="138"/>
      <c r="AC616" s="138"/>
    </row>
    <row r="617" spans="1:43">
      <c r="V617" s="17"/>
    </row>
    <row r="618" spans="1:43">
      <c r="V618" s="17"/>
    </row>
    <row r="619" spans="1:43" ht="23.25">
      <c r="B619" s="24" t="s">
        <v>67</v>
      </c>
      <c r="V619" s="17"/>
      <c r="X619" s="22" t="s">
        <v>67</v>
      </c>
    </row>
    <row r="620" spans="1:43" ht="23.25">
      <c r="B620" s="23" t="s">
        <v>32</v>
      </c>
      <c r="C620" s="20">
        <f>IF(X575="PAGADO",0,C580)</f>
        <v>0</v>
      </c>
      <c r="E620" s="139" t="s">
        <v>20</v>
      </c>
      <c r="F620" s="139"/>
      <c r="G620" s="139"/>
      <c r="H620" s="139"/>
      <c r="V620" s="17"/>
      <c r="X620" s="23" t="s">
        <v>32</v>
      </c>
      <c r="Y620" s="20">
        <f>IF(B1420="PAGADO",0,C625)</f>
        <v>0</v>
      </c>
      <c r="AA620" s="139" t="s">
        <v>20</v>
      </c>
      <c r="AB620" s="139"/>
      <c r="AC620" s="139"/>
      <c r="AD620" s="139"/>
    </row>
    <row r="621" spans="1:43">
      <c r="B621" s="1" t="s">
        <v>0</v>
      </c>
      <c r="C621" s="19">
        <f>H636</f>
        <v>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1:43">
      <c r="C622" s="2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Y622" s="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1" t="s">
        <v>24</v>
      </c>
      <c r="C623" s="19">
        <f>IF(C620&gt;0,C620+C621,C621)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" t="s">
        <v>9</v>
      </c>
      <c r="C624" s="20">
        <f>C648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Y648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26</v>
      </c>
      <c r="C625" s="21">
        <f>C623-C624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 t="s">
        <v>27</v>
      </c>
      <c r="Y625" s="21">
        <f>Y623-Y624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3.25">
      <c r="B626" s="6"/>
      <c r="C626" s="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41" t="str">
        <f>IF(Y625&lt;0,"NO PAGAR","COBRAR'")</f>
        <v>COBRAR'</v>
      </c>
      <c r="Y626" s="14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ht="23.25">
      <c r="B627" s="141" t="str">
        <f>IF(C625&lt;0,"NO PAGAR","COBRAR'")</f>
        <v>COBRAR'</v>
      </c>
      <c r="C627" s="14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6"/>
      <c r="Y627" s="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32" t="s">
        <v>9</v>
      </c>
      <c r="C628" s="133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32" t="s">
        <v>9</v>
      </c>
      <c r="Y628" s="133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9" t="str">
        <f>IF(Y580&lt;0,"SALDO ADELANTADO","SALDO A FAVOR '")</f>
        <v>SALDO A FAVOR '</v>
      </c>
      <c r="C629" s="10">
        <f>IF(Y580&lt;=0,Y580*-1)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9" t="str">
        <f>IF(C625&lt;0,"SALDO ADELANTADO","SALDO A FAVOR'")</f>
        <v>SALDO A FAVOR'</v>
      </c>
      <c r="Y629" s="10">
        <f>IF(C625&lt;=0,C625*-1)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10</v>
      </c>
      <c r="C630" s="10">
        <f>R638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10</v>
      </c>
      <c r="Y630" s="10">
        <f>AN638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11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11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12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12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13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13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14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14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15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15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16</v>
      </c>
      <c r="C636" s="10"/>
      <c r="E636" s="134" t="s">
        <v>7</v>
      </c>
      <c r="F636" s="135"/>
      <c r="G636" s="136"/>
      <c r="H636" s="5">
        <f>SUM(H622:H635)</f>
        <v>0</v>
      </c>
      <c r="N636" s="3"/>
      <c r="O636" s="3"/>
      <c r="P636" s="3"/>
      <c r="Q636" s="3"/>
      <c r="R636" s="18"/>
      <c r="S636" s="3"/>
      <c r="V636" s="17"/>
      <c r="X636" s="11" t="s">
        <v>16</v>
      </c>
      <c r="Y636" s="10"/>
      <c r="AA636" s="134" t="s">
        <v>7</v>
      </c>
      <c r="AB636" s="135"/>
      <c r="AC636" s="136"/>
      <c r="AD636" s="5">
        <f>SUM(AD622:AD635)</f>
        <v>0</v>
      </c>
      <c r="AJ636" s="3"/>
      <c r="AK636" s="3"/>
      <c r="AL636" s="3"/>
      <c r="AM636" s="3"/>
      <c r="AN636" s="18"/>
      <c r="AO636" s="3"/>
    </row>
    <row r="637" spans="2:41">
      <c r="B637" s="11" t="s">
        <v>17</v>
      </c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1" t="s">
        <v>17</v>
      </c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34" t="s">
        <v>7</v>
      </c>
      <c r="O638" s="135"/>
      <c r="P638" s="135"/>
      <c r="Q638" s="136"/>
      <c r="R638" s="18">
        <f>SUM(R622:R637)</f>
        <v>0</v>
      </c>
      <c r="S638" s="3"/>
      <c r="V638" s="17"/>
      <c r="X638" s="12"/>
      <c r="Y638" s="10"/>
      <c r="AJ638" s="134" t="s">
        <v>7</v>
      </c>
      <c r="AK638" s="135"/>
      <c r="AL638" s="135"/>
      <c r="AM638" s="136"/>
      <c r="AN638" s="18">
        <f>SUM(AN622:AN637)</f>
        <v>0</v>
      </c>
      <c r="AO638" s="3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E641" s="14"/>
      <c r="V641" s="17"/>
      <c r="X641" s="12"/>
      <c r="Y641" s="10"/>
      <c r="AA641" s="14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2"/>
      <c r="C645" s="10"/>
      <c r="V645" s="17"/>
      <c r="X645" s="12"/>
      <c r="Y645" s="10"/>
    </row>
    <row r="646" spans="2:27">
      <c r="B646" s="12"/>
      <c r="C646" s="10"/>
      <c r="V646" s="17"/>
      <c r="X646" s="12"/>
      <c r="Y646" s="10"/>
    </row>
    <row r="647" spans="2:27">
      <c r="B647" s="11"/>
      <c r="C647" s="10"/>
      <c r="V647" s="17"/>
      <c r="X647" s="11"/>
      <c r="Y647" s="10"/>
    </row>
    <row r="648" spans="2:27">
      <c r="B648" s="15" t="s">
        <v>18</v>
      </c>
      <c r="C648" s="16">
        <f>SUM(C629:C647)</f>
        <v>0</v>
      </c>
      <c r="D648" t="s">
        <v>22</v>
      </c>
      <c r="E648" t="s">
        <v>21</v>
      </c>
      <c r="V648" s="17"/>
      <c r="X648" s="15" t="s">
        <v>18</v>
      </c>
      <c r="Y648" s="16">
        <f>SUM(Y629:Y647)</f>
        <v>0</v>
      </c>
      <c r="Z648" t="s">
        <v>22</v>
      </c>
      <c r="AA648" t="s">
        <v>21</v>
      </c>
    </row>
    <row r="649" spans="2:27">
      <c r="E649" s="1" t="s">
        <v>19</v>
      </c>
      <c r="V649" s="17"/>
      <c r="AA649" s="1" t="s">
        <v>19</v>
      </c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</row>
    <row r="661" spans="2:41">
      <c r="V661" s="17"/>
    </row>
    <row r="662" spans="2:41">
      <c r="V662" s="17"/>
      <c r="AC662" s="137" t="s">
        <v>29</v>
      </c>
      <c r="AD662" s="137"/>
      <c r="AE662" s="137"/>
    </row>
    <row r="663" spans="2:41">
      <c r="H663" s="138" t="s">
        <v>28</v>
      </c>
      <c r="I663" s="138"/>
      <c r="J663" s="138"/>
      <c r="V663" s="17"/>
      <c r="AC663" s="137"/>
      <c r="AD663" s="137"/>
      <c r="AE663" s="137"/>
    </row>
    <row r="664" spans="2:41">
      <c r="H664" s="138"/>
      <c r="I664" s="138"/>
      <c r="J664" s="138"/>
      <c r="V664" s="17"/>
      <c r="AC664" s="137"/>
      <c r="AD664" s="137"/>
      <c r="AE664" s="137"/>
    </row>
    <row r="665" spans="2:41">
      <c r="V665" s="17"/>
    </row>
    <row r="666" spans="2:41">
      <c r="V666" s="17"/>
    </row>
    <row r="667" spans="2:41" ht="23.25">
      <c r="B667" s="22" t="s">
        <v>68</v>
      </c>
      <c r="V667" s="17"/>
      <c r="X667" s="22" t="s">
        <v>68</v>
      </c>
    </row>
    <row r="668" spans="2:41" ht="23.25">
      <c r="B668" s="23" t="s">
        <v>32</v>
      </c>
      <c r="C668" s="20">
        <f>IF(X620="PAGADO",0,Y625)</f>
        <v>0</v>
      </c>
      <c r="E668" s="139" t="s">
        <v>20</v>
      </c>
      <c r="F668" s="139"/>
      <c r="G668" s="139"/>
      <c r="H668" s="139"/>
      <c r="V668" s="17"/>
      <c r="X668" s="23" t="s">
        <v>32</v>
      </c>
      <c r="Y668" s="20">
        <f>IF(B668="PAGADO",0,C673)</f>
        <v>0</v>
      </c>
      <c r="AA668" s="139" t="s">
        <v>20</v>
      </c>
      <c r="AB668" s="139"/>
      <c r="AC668" s="139"/>
      <c r="AD668" s="139"/>
    </row>
    <row r="669" spans="2:41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2:41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" t="s">
        <v>9</v>
      </c>
      <c r="C672" s="20">
        <f>C695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Y695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25</v>
      </c>
      <c r="C673" s="21">
        <f>C671-C672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8</v>
      </c>
      <c r="Y673" s="21">
        <f>Y671-Y672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6.25">
      <c r="B674" s="140" t="str">
        <f>IF(C673&lt;0,"NO PAGAR","COBRAR")</f>
        <v>COBRAR</v>
      </c>
      <c r="C674" s="14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40" t="str">
        <f>IF(Y673&lt;0,"NO PAGAR","COBRAR")</f>
        <v>COBRAR</v>
      </c>
      <c r="Y674" s="14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32" t="s">
        <v>9</v>
      </c>
      <c r="C675" s="133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32" t="s">
        <v>9</v>
      </c>
      <c r="Y675" s="133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9" t="str">
        <f>IF(C709&lt;0,"SALDO A FAVOR","SALDO ADELANTAD0'")</f>
        <v>SALDO ADELANTAD0'</v>
      </c>
      <c r="C676" s="10">
        <f>IF(Y620&lt;=0,Y620*-1)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9" t="str">
        <f>IF(C673&lt;0,"SALDO ADELANTADO","SALDO A FAVOR'")</f>
        <v>SALDO A FAVOR'</v>
      </c>
      <c r="Y676" s="10">
        <f>IF(C673&lt;=0,C673*-1)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10</v>
      </c>
      <c r="C677" s="10">
        <f>R686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10</v>
      </c>
      <c r="Y677" s="10">
        <f>AN686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11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11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12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12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13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13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14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14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15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15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16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16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17</v>
      </c>
      <c r="C684" s="10"/>
      <c r="E684" s="134" t="s">
        <v>7</v>
      </c>
      <c r="F684" s="135"/>
      <c r="G684" s="136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17</v>
      </c>
      <c r="Y684" s="10"/>
      <c r="AA684" s="134" t="s">
        <v>7</v>
      </c>
      <c r="AB684" s="135"/>
      <c r="AC684" s="136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2"/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2"/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34" t="s">
        <v>7</v>
      </c>
      <c r="O686" s="135"/>
      <c r="P686" s="135"/>
      <c r="Q686" s="136"/>
      <c r="R686" s="18">
        <f>SUM(R670:R685)</f>
        <v>0</v>
      </c>
      <c r="S686" s="3"/>
      <c r="V686" s="17"/>
      <c r="X686" s="12"/>
      <c r="Y686" s="10"/>
      <c r="AJ686" s="134" t="s">
        <v>7</v>
      </c>
      <c r="AK686" s="135"/>
      <c r="AL686" s="135"/>
      <c r="AM686" s="136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E689" s="14"/>
      <c r="V689" s="17"/>
      <c r="X689" s="12"/>
      <c r="Y689" s="10"/>
      <c r="AA689" s="14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2"/>
      <c r="C692" s="10"/>
      <c r="V692" s="17"/>
      <c r="X692" s="12"/>
      <c r="Y692" s="10"/>
    </row>
    <row r="693" spans="1:43">
      <c r="B693" s="12"/>
      <c r="C693" s="10"/>
      <c r="V693" s="17"/>
      <c r="X693" s="12"/>
      <c r="Y693" s="10"/>
    </row>
    <row r="694" spans="1:43">
      <c r="B694" s="11"/>
      <c r="C694" s="10"/>
      <c r="V694" s="17"/>
      <c r="X694" s="11"/>
      <c r="Y694" s="10"/>
    </row>
    <row r="695" spans="1:43">
      <c r="B695" s="15" t="s">
        <v>18</v>
      </c>
      <c r="C695" s="16">
        <f>SUM(C676:C694)</f>
        <v>0</v>
      </c>
      <c r="V695" s="17"/>
      <c r="X695" s="15" t="s">
        <v>18</v>
      </c>
      <c r="Y695" s="16">
        <f>SUM(Y676:Y694)</f>
        <v>0</v>
      </c>
    </row>
    <row r="696" spans="1:43">
      <c r="D696" t="s">
        <v>22</v>
      </c>
      <c r="E696" t="s">
        <v>21</v>
      </c>
      <c r="V696" s="17"/>
      <c r="Z696" t="s">
        <v>22</v>
      </c>
      <c r="AA696" t="s">
        <v>21</v>
      </c>
    </row>
    <row r="697" spans="1:43">
      <c r="E697" s="1" t="s">
        <v>19</v>
      </c>
      <c r="V697" s="17"/>
      <c r="AA697" s="1" t="s">
        <v>19</v>
      </c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V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>
      <c r="V707" s="17"/>
    </row>
    <row r="708" spans="1:43">
      <c r="H708" s="138" t="s">
        <v>30</v>
      </c>
      <c r="I708" s="138"/>
      <c r="J708" s="138"/>
      <c r="V708" s="17"/>
      <c r="AA708" s="138" t="s">
        <v>31</v>
      </c>
      <c r="AB708" s="138"/>
      <c r="AC708" s="138"/>
    </row>
    <row r="709" spans="1:43">
      <c r="H709" s="138"/>
      <c r="I709" s="138"/>
      <c r="J709" s="138"/>
      <c r="V709" s="17"/>
      <c r="AA709" s="138"/>
      <c r="AB709" s="138"/>
      <c r="AC709" s="138"/>
    </row>
    <row r="710" spans="1:43">
      <c r="V710" s="17"/>
    </row>
    <row r="711" spans="1:43">
      <c r="V711" s="17"/>
    </row>
    <row r="712" spans="1:43" ht="23.25">
      <c r="B712" s="24" t="s">
        <v>68</v>
      </c>
      <c r="V712" s="17"/>
      <c r="X712" s="22" t="s">
        <v>68</v>
      </c>
    </row>
    <row r="713" spans="1:43" ht="23.25">
      <c r="B713" s="23" t="s">
        <v>32</v>
      </c>
      <c r="C713" s="20">
        <f>IF(X668="PAGADO",0,C673)</f>
        <v>0</v>
      </c>
      <c r="E713" s="139" t="s">
        <v>20</v>
      </c>
      <c r="F713" s="139"/>
      <c r="G713" s="139"/>
      <c r="H713" s="139"/>
      <c r="V713" s="17"/>
      <c r="X713" s="23" t="s">
        <v>32</v>
      </c>
      <c r="Y713" s="20">
        <f>IF(B1513="PAGADO",0,C718)</f>
        <v>0</v>
      </c>
      <c r="AA713" s="139" t="s">
        <v>20</v>
      </c>
      <c r="AB713" s="139"/>
      <c r="AC713" s="139"/>
      <c r="AD713" s="139"/>
    </row>
    <row r="714" spans="1:43">
      <c r="B714" s="1" t="s">
        <v>0</v>
      </c>
      <c r="C714" s="19">
        <f>H729</f>
        <v>0</v>
      </c>
      <c r="E714" s="2" t="s">
        <v>1</v>
      </c>
      <c r="F714" s="2" t="s">
        <v>2</v>
      </c>
      <c r="G714" s="2" t="s">
        <v>3</v>
      </c>
      <c r="H714" s="2" t="s">
        <v>4</v>
      </c>
      <c r="N714" s="2" t="s">
        <v>1</v>
      </c>
      <c r="O714" s="2" t="s">
        <v>5</v>
      </c>
      <c r="P714" s="2" t="s">
        <v>4</v>
      </c>
      <c r="Q714" s="2" t="s">
        <v>6</v>
      </c>
      <c r="R714" s="2" t="s">
        <v>7</v>
      </c>
      <c r="S714" s="3"/>
      <c r="V714" s="17"/>
      <c r="X714" s="1" t="s">
        <v>0</v>
      </c>
      <c r="Y714" s="19">
        <f>AD729</f>
        <v>0</v>
      </c>
      <c r="AA714" s="2" t="s">
        <v>1</v>
      </c>
      <c r="AB714" s="2" t="s">
        <v>2</v>
      </c>
      <c r="AC714" s="2" t="s">
        <v>3</v>
      </c>
      <c r="AD714" s="2" t="s">
        <v>4</v>
      </c>
      <c r="AJ714" s="2" t="s">
        <v>1</v>
      </c>
      <c r="AK714" s="2" t="s">
        <v>5</v>
      </c>
      <c r="AL714" s="2" t="s">
        <v>4</v>
      </c>
      <c r="AM714" s="2" t="s">
        <v>6</v>
      </c>
      <c r="AN714" s="2" t="s">
        <v>7</v>
      </c>
      <c r="AO714" s="3"/>
    </row>
    <row r="715" spans="1:43">
      <c r="C715" s="2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Y715" s="2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24</v>
      </c>
      <c r="C716" s="19">
        <f>IF(C713&gt;0,C713+C714,C714)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24</v>
      </c>
      <c r="Y716" s="19">
        <f>IF(Y713&gt;0,Y713+Y714,Y714)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1" t="s">
        <v>9</v>
      </c>
      <c r="C717" s="20">
        <f>C741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" t="s">
        <v>9</v>
      </c>
      <c r="Y717" s="20">
        <f>Y741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>
      <c r="B718" s="6" t="s">
        <v>26</v>
      </c>
      <c r="C718" s="21">
        <f>C716-C717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 t="s">
        <v>27</v>
      </c>
      <c r="Y718" s="21">
        <f>Y716-Y717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6"/>
      <c r="C719" s="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41" t="str">
        <f>IF(Y718&lt;0,"NO PAGAR","COBRAR'")</f>
        <v>COBRAR'</v>
      </c>
      <c r="Y719" s="14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ht="23.25">
      <c r="B720" s="141" t="str">
        <f>IF(C718&lt;0,"NO PAGAR","COBRAR'")</f>
        <v>COBRAR'</v>
      </c>
      <c r="C720" s="14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6"/>
      <c r="Y720" s="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32" t="s">
        <v>9</v>
      </c>
      <c r="C721" s="133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32" t="s">
        <v>9</v>
      </c>
      <c r="Y721" s="133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9" t="str">
        <f>IF(Y673&lt;0,"SALDO ADELANTADO","SALDO A FAVOR '")</f>
        <v>SALDO A FAVOR '</v>
      </c>
      <c r="C722" s="10">
        <f>IF(Y673&lt;=0,Y673*-1)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9" t="str">
        <f>IF(C718&lt;0,"SALDO ADELANTADO","SALDO A FAVOR'")</f>
        <v>SALDO A FAVOR'</v>
      </c>
      <c r="Y722" s="10">
        <f>IF(C718&lt;=0,C718*-1)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10</v>
      </c>
      <c r="C723" s="10">
        <f>R731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10</v>
      </c>
      <c r="Y723" s="10">
        <f>AN731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11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11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12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12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13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13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14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14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15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15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16</v>
      </c>
      <c r="C729" s="10"/>
      <c r="E729" s="134" t="s">
        <v>7</v>
      </c>
      <c r="F729" s="135"/>
      <c r="G729" s="136"/>
      <c r="H729" s="5">
        <f>SUM(H715:H728)</f>
        <v>0</v>
      </c>
      <c r="N729" s="3"/>
      <c r="O729" s="3"/>
      <c r="P729" s="3"/>
      <c r="Q729" s="3"/>
      <c r="R729" s="18"/>
      <c r="S729" s="3"/>
      <c r="V729" s="17"/>
      <c r="X729" s="11" t="s">
        <v>16</v>
      </c>
      <c r="Y729" s="10"/>
      <c r="AA729" s="134" t="s">
        <v>7</v>
      </c>
      <c r="AB729" s="135"/>
      <c r="AC729" s="136"/>
      <c r="AD729" s="5">
        <f>SUM(AD715:AD728)</f>
        <v>0</v>
      </c>
      <c r="AJ729" s="3"/>
      <c r="AK729" s="3"/>
      <c r="AL729" s="3"/>
      <c r="AM729" s="3"/>
      <c r="AN729" s="18"/>
      <c r="AO729" s="3"/>
    </row>
    <row r="730" spans="2:41">
      <c r="B730" s="11" t="s">
        <v>17</v>
      </c>
      <c r="C730" s="10"/>
      <c r="E730" s="13"/>
      <c r="F730" s="13"/>
      <c r="G730" s="13"/>
      <c r="N730" s="3"/>
      <c r="O730" s="3"/>
      <c r="P730" s="3"/>
      <c r="Q730" s="3"/>
      <c r="R730" s="18"/>
      <c r="S730" s="3"/>
      <c r="V730" s="17"/>
      <c r="X730" s="11" t="s">
        <v>17</v>
      </c>
      <c r="Y730" s="10"/>
      <c r="AA730" s="13"/>
      <c r="AB730" s="13"/>
      <c r="AC730" s="13"/>
      <c r="AJ730" s="3"/>
      <c r="AK730" s="3"/>
      <c r="AL730" s="3"/>
      <c r="AM730" s="3"/>
      <c r="AN730" s="18"/>
      <c r="AO730" s="3"/>
    </row>
    <row r="731" spans="2:41">
      <c r="B731" s="12"/>
      <c r="C731" s="10"/>
      <c r="N731" s="134" t="s">
        <v>7</v>
      </c>
      <c r="O731" s="135"/>
      <c r="P731" s="135"/>
      <c r="Q731" s="136"/>
      <c r="R731" s="18">
        <f>SUM(R715:R730)</f>
        <v>0</v>
      </c>
      <c r="S731" s="3"/>
      <c r="V731" s="17"/>
      <c r="X731" s="12"/>
      <c r="Y731" s="10"/>
      <c r="AJ731" s="134" t="s">
        <v>7</v>
      </c>
      <c r="AK731" s="135"/>
      <c r="AL731" s="135"/>
      <c r="AM731" s="136"/>
      <c r="AN731" s="18">
        <f>SUM(AN715:AN730)</f>
        <v>0</v>
      </c>
      <c r="AO731" s="3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E734" s="14"/>
      <c r="V734" s="17"/>
      <c r="X734" s="12"/>
      <c r="Y734" s="10"/>
      <c r="AA734" s="14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2"/>
      <c r="C739" s="10"/>
      <c r="V739" s="17"/>
      <c r="X739" s="12"/>
      <c r="Y739" s="10"/>
    </row>
    <row r="740" spans="2:27">
      <c r="B740" s="11"/>
      <c r="C740" s="10"/>
      <c r="V740" s="17"/>
      <c r="X740" s="11"/>
      <c r="Y740" s="10"/>
    </row>
    <row r="741" spans="2:27">
      <c r="B741" s="15" t="s">
        <v>18</v>
      </c>
      <c r="C741" s="16">
        <f>SUM(C722:C740)</f>
        <v>0</v>
      </c>
      <c r="D741" t="s">
        <v>22</v>
      </c>
      <c r="E741" t="s">
        <v>21</v>
      </c>
      <c r="V741" s="17"/>
      <c r="X741" s="15" t="s">
        <v>18</v>
      </c>
      <c r="Y741" s="16">
        <f>SUM(Y722:Y740)</f>
        <v>0</v>
      </c>
      <c r="Z741" t="s">
        <v>22</v>
      </c>
      <c r="AA741" t="s">
        <v>21</v>
      </c>
    </row>
    <row r="742" spans="2:27">
      <c r="E742" s="1" t="s">
        <v>19</v>
      </c>
      <c r="V742" s="17"/>
      <c r="AA742" s="1" t="s">
        <v>19</v>
      </c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</row>
    <row r="755" spans="2:41">
      <c r="V755" s="17"/>
      <c r="AC755" s="137" t="s">
        <v>29</v>
      </c>
      <c r="AD755" s="137"/>
      <c r="AE755" s="137"/>
    </row>
    <row r="756" spans="2:41">
      <c r="H756" s="138" t="s">
        <v>28</v>
      </c>
      <c r="I756" s="138"/>
      <c r="J756" s="138"/>
      <c r="V756" s="17"/>
      <c r="AC756" s="137"/>
      <c r="AD756" s="137"/>
      <c r="AE756" s="137"/>
    </row>
    <row r="757" spans="2:41">
      <c r="H757" s="138"/>
      <c r="I757" s="138"/>
      <c r="J757" s="138"/>
      <c r="V757" s="17"/>
      <c r="AC757" s="137"/>
      <c r="AD757" s="137"/>
      <c r="AE757" s="137"/>
    </row>
    <row r="758" spans="2:41">
      <c r="V758" s="17"/>
    </row>
    <row r="759" spans="2:41">
      <c r="V759" s="17"/>
    </row>
    <row r="760" spans="2:41" ht="23.25">
      <c r="B760" s="22" t="s">
        <v>69</v>
      </c>
      <c r="V760" s="17"/>
      <c r="X760" s="22" t="s">
        <v>69</v>
      </c>
    </row>
    <row r="761" spans="2:41" ht="23.25">
      <c r="B761" s="23" t="s">
        <v>32</v>
      </c>
      <c r="C761" s="20">
        <f>IF(X713="PAGADO",0,Y718)</f>
        <v>0</v>
      </c>
      <c r="E761" s="139" t="s">
        <v>20</v>
      </c>
      <c r="F761" s="139"/>
      <c r="G761" s="139"/>
      <c r="H761" s="139"/>
      <c r="V761" s="17"/>
      <c r="X761" s="23" t="s">
        <v>32</v>
      </c>
      <c r="Y761" s="20">
        <f>IF(B761="PAGADO",0,C766)</f>
        <v>0</v>
      </c>
      <c r="AA761" s="139" t="s">
        <v>20</v>
      </c>
      <c r="AB761" s="139"/>
      <c r="AC761" s="139"/>
      <c r="AD761" s="139"/>
    </row>
    <row r="762" spans="2:41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2:41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" t="s">
        <v>9</v>
      </c>
      <c r="C765" s="20">
        <f>C788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Y788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6" t="s">
        <v>25</v>
      </c>
      <c r="C766" s="21">
        <f>C764-C765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8</v>
      </c>
      <c r="Y766" s="21">
        <f>Y764-Y765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ht="26.25">
      <c r="B767" s="140" t="str">
        <f>IF(C766&lt;0,"NO PAGAR","COBRAR")</f>
        <v>COBRAR</v>
      </c>
      <c r="C767" s="14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40" t="str">
        <f>IF(Y766&lt;0,"NO PAGAR","COBRAR")</f>
        <v>COBRAR</v>
      </c>
      <c r="Y767" s="14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32" t="s">
        <v>9</v>
      </c>
      <c r="C768" s="133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32" t="s">
        <v>9</v>
      </c>
      <c r="Y768" s="133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9" t="str">
        <f>IF(C802&lt;0,"SALDO A FAVOR","SALDO ADELANTAD0'")</f>
        <v>SALDO ADELANTAD0'</v>
      </c>
      <c r="C769" s="10">
        <f>IF(Y713&lt;=0,Y713*-1)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9" t="str">
        <f>IF(C766&lt;0,"SALDO ADELANTADO","SALDO A FAVOR'")</f>
        <v>SALDO A FAVOR'</v>
      </c>
      <c r="Y769" s="10">
        <f>IF(C766&lt;=0,C766*-1)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10</v>
      </c>
      <c r="C770" s="10">
        <f>R779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10</v>
      </c>
      <c r="Y770" s="10">
        <f>AN779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11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11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12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12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13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13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14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14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15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15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16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16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17</v>
      </c>
      <c r="C777" s="10"/>
      <c r="E777" s="134" t="s">
        <v>7</v>
      </c>
      <c r="F777" s="135"/>
      <c r="G777" s="136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17</v>
      </c>
      <c r="Y777" s="10"/>
      <c r="AA777" s="134" t="s">
        <v>7</v>
      </c>
      <c r="AB777" s="135"/>
      <c r="AC777" s="136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2"/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2"/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34" t="s">
        <v>7</v>
      </c>
      <c r="O779" s="135"/>
      <c r="P779" s="135"/>
      <c r="Q779" s="136"/>
      <c r="R779" s="18">
        <f>SUM(R763:R778)</f>
        <v>0</v>
      </c>
      <c r="S779" s="3"/>
      <c r="V779" s="17"/>
      <c r="X779" s="12"/>
      <c r="Y779" s="10"/>
      <c r="AJ779" s="134" t="s">
        <v>7</v>
      </c>
      <c r="AK779" s="135"/>
      <c r="AL779" s="135"/>
      <c r="AM779" s="136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2"/>
      <c r="C786" s="10"/>
      <c r="V786" s="17"/>
      <c r="X786" s="12"/>
      <c r="Y786" s="10"/>
    </row>
    <row r="787" spans="1:43">
      <c r="B787" s="11"/>
      <c r="C787" s="10"/>
      <c r="V787" s="17"/>
      <c r="X787" s="11"/>
      <c r="Y787" s="10"/>
    </row>
    <row r="788" spans="1:43">
      <c r="B788" s="15" t="s">
        <v>18</v>
      </c>
      <c r="C788" s="16">
        <f>SUM(C769:C787)</f>
        <v>0</v>
      </c>
      <c r="V788" s="17"/>
      <c r="X788" s="15" t="s">
        <v>18</v>
      </c>
      <c r="Y788" s="16">
        <f>SUM(Y769:Y787)</f>
        <v>0</v>
      </c>
    </row>
    <row r="789" spans="1:43">
      <c r="D789" t="s">
        <v>22</v>
      </c>
      <c r="E789" t="s">
        <v>21</v>
      </c>
      <c r="V789" s="17"/>
      <c r="Z789" t="s">
        <v>22</v>
      </c>
      <c r="AA789" t="s">
        <v>21</v>
      </c>
    </row>
    <row r="790" spans="1:43">
      <c r="E790" s="1" t="s">
        <v>19</v>
      </c>
      <c r="V790" s="17"/>
      <c r="AA790" s="1" t="s">
        <v>19</v>
      </c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V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>
      <c r="V800" s="17"/>
    </row>
    <row r="801" spans="2:41">
      <c r="H801" s="138" t="s">
        <v>30</v>
      </c>
      <c r="I801" s="138"/>
      <c r="J801" s="138"/>
      <c r="V801" s="17"/>
      <c r="AA801" s="138" t="s">
        <v>31</v>
      </c>
      <c r="AB801" s="138"/>
      <c r="AC801" s="138"/>
    </row>
    <row r="802" spans="2:41">
      <c r="H802" s="138"/>
      <c r="I802" s="138"/>
      <c r="J802" s="138"/>
      <c r="V802" s="17"/>
      <c r="AA802" s="138"/>
      <c r="AB802" s="138"/>
      <c r="AC802" s="138"/>
    </row>
    <row r="803" spans="2:41">
      <c r="V803" s="17"/>
    </row>
    <row r="804" spans="2:41">
      <c r="V804" s="17"/>
    </row>
    <row r="805" spans="2:41" ht="23.25">
      <c r="B805" s="24" t="s">
        <v>69</v>
      </c>
      <c r="V805" s="17"/>
      <c r="X805" s="22" t="s">
        <v>69</v>
      </c>
    </row>
    <row r="806" spans="2:41" ht="23.25">
      <c r="B806" s="23" t="s">
        <v>32</v>
      </c>
      <c r="C806" s="20">
        <f>IF(X761="PAGADO",0,C766)</f>
        <v>0</v>
      </c>
      <c r="E806" s="139" t="s">
        <v>20</v>
      </c>
      <c r="F806" s="139"/>
      <c r="G806" s="139"/>
      <c r="H806" s="139"/>
      <c r="V806" s="17"/>
      <c r="X806" s="23" t="s">
        <v>32</v>
      </c>
      <c r="Y806" s="20">
        <f>IF(B1606="PAGADO",0,C811)</f>
        <v>0</v>
      </c>
      <c r="AA806" s="139" t="s">
        <v>20</v>
      </c>
      <c r="AB806" s="139"/>
      <c r="AC806" s="139"/>
      <c r="AD806" s="139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IF(Y806&gt;0,Y806+Y807,Y807)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C834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Y834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26</v>
      </c>
      <c r="C811" s="21">
        <f>C809-C810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27</v>
      </c>
      <c r="Y811" s="21">
        <f>Y809-Y810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6"/>
      <c r="C812" s="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41" t="str">
        <f>IF(Y811&lt;0,"NO PAGAR","COBRAR'")</f>
        <v>COBRAR'</v>
      </c>
      <c r="Y812" s="14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3.25">
      <c r="B813" s="141" t="str">
        <f>IF(C811&lt;0,"NO PAGAR","COBRAR'")</f>
        <v>COBRAR'</v>
      </c>
      <c r="C813" s="14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/>
      <c r="Y813" s="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32" t="s">
        <v>9</v>
      </c>
      <c r="C814" s="133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32" t="s">
        <v>9</v>
      </c>
      <c r="Y814" s="133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IF(Y766&lt;0,"SALDO ADELANTADO","SALDO A FAVOR '")</f>
        <v>SALDO A FAVOR '</v>
      </c>
      <c r="C815" s="10">
        <f>IF(Y766&lt;=0,Y766*-1)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IF(C811&lt;0,"SALDO ADELANTADO","SALDO A FAVOR'")</f>
        <v>SALDO A FAVOR'</v>
      </c>
      <c r="Y815" s="10">
        <f>IF(C811&lt;=0,C811*-1)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R824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AN824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13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14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15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16</v>
      </c>
      <c r="C822" s="10"/>
      <c r="E822" s="134" t="s">
        <v>7</v>
      </c>
      <c r="F822" s="135"/>
      <c r="G822" s="136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134" t="s">
        <v>7</v>
      </c>
      <c r="AB822" s="135"/>
      <c r="AC822" s="136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1" t="s">
        <v>17</v>
      </c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34" t="s">
        <v>7</v>
      </c>
      <c r="O824" s="135"/>
      <c r="P824" s="135"/>
      <c r="Q824" s="136"/>
      <c r="R824" s="18">
        <f>SUM(R808:R823)</f>
        <v>0</v>
      </c>
      <c r="S824" s="3"/>
      <c r="V824" s="17"/>
      <c r="X824" s="12"/>
      <c r="Y824" s="10"/>
      <c r="AJ824" s="134" t="s">
        <v>7</v>
      </c>
      <c r="AK824" s="135"/>
      <c r="AL824" s="135"/>
      <c r="AM824" s="136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31">
      <c r="B833" s="11"/>
      <c r="C833" s="10"/>
      <c r="V833" s="17"/>
      <c r="X833" s="11"/>
      <c r="Y833" s="10"/>
    </row>
    <row r="834" spans="2:31">
      <c r="B834" s="15" t="s">
        <v>18</v>
      </c>
      <c r="C834" s="16">
        <f>SUM(C815:C833)</f>
        <v>0</v>
      </c>
      <c r="D834" t="s">
        <v>22</v>
      </c>
      <c r="E834" t="s">
        <v>21</v>
      </c>
      <c r="V834" s="17"/>
      <c r="X834" s="15" t="s">
        <v>18</v>
      </c>
      <c r="Y834" s="16">
        <f>SUM(Y815:Y833)</f>
        <v>0</v>
      </c>
      <c r="Z834" t="s">
        <v>22</v>
      </c>
      <c r="AA834" t="s">
        <v>21</v>
      </c>
    </row>
    <row r="835" spans="2:31">
      <c r="E835" s="1" t="s">
        <v>19</v>
      </c>
      <c r="V835" s="17"/>
      <c r="AA835" s="1" t="s">
        <v>19</v>
      </c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</row>
    <row r="848" spans="2:31">
      <c r="V848" s="17"/>
      <c r="AC848" s="137" t="s">
        <v>29</v>
      </c>
      <c r="AD848" s="137"/>
      <c r="AE848" s="137"/>
    </row>
    <row r="849" spans="2:41">
      <c r="H849" s="138" t="s">
        <v>28</v>
      </c>
      <c r="I849" s="138"/>
      <c r="J849" s="138"/>
      <c r="V849" s="17"/>
      <c r="AC849" s="137"/>
      <c r="AD849" s="137"/>
      <c r="AE849" s="137"/>
    </row>
    <row r="850" spans="2:41">
      <c r="H850" s="138"/>
      <c r="I850" s="138"/>
      <c r="J850" s="138"/>
      <c r="V850" s="17"/>
      <c r="AC850" s="137"/>
      <c r="AD850" s="137"/>
      <c r="AE850" s="137"/>
    </row>
    <row r="851" spans="2:41">
      <c r="V851" s="17"/>
    </row>
    <row r="852" spans="2:41">
      <c r="V852" s="17"/>
    </row>
    <row r="853" spans="2:41" ht="23.25">
      <c r="B853" s="22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IF(X806="PAGADO",0,Y811)</f>
        <v>0</v>
      </c>
      <c r="E854" s="139" t="s">
        <v>20</v>
      </c>
      <c r="F854" s="139"/>
      <c r="G854" s="139"/>
      <c r="H854" s="139"/>
      <c r="V854" s="17"/>
      <c r="X854" s="23" t="s">
        <v>32</v>
      </c>
      <c r="Y854" s="20">
        <f>IF(B854="PAGADO",0,C859)</f>
        <v>0</v>
      </c>
      <c r="AA854" s="139" t="s">
        <v>20</v>
      </c>
      <c r="AB854" s="139"/>
      <c r="AC854" s="139"/>
      <c r="AD854" s="139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IF(Y854&gt;0,Y855+Y854,Y855)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C881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Y881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25</v>
      </c>
      <c r="C859" s="21">
        <f>C857-C858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8</v>
      </c>
      <c r="Y859" s="21">
        <f>Y857-Y858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6.25">
      <c r="B860" s="140" t="str">
        <f>IF(C859&lt;0,"NO PAGAR","COBRAR")</f>
        <v>COBRAR</v>
      </c>
      <c r="C860" s="14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40" t="str">
        <f>IF(Y859&lt;0,"NO PAGAR","COBRAR")</f>
        <v>COBRAR</v>
      </c>
      <c r="Y860" s="14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32" t="s">
        <v>9</v>
      </c>
      <c r="C861" s="133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32" t="s">
        <v>9</v>
      </c>
      <c r="Y861" s="133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IF(C895&lt;0,"SALDO A FAVOR","SALDO ADELANTAD0'")</f>
        <v>SALDO ADELANTAD0'</v>
      </c>
      <c r="C862" s="10">
        <f>IF(Y806&lt;=0,Y806*-1)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IF(C859&lt;0,"SALDO ADELANTADO","SALDO A FAVOR'")</f>
        <v>SALDO A FAVOR'</v>
      </c>
      <c r="Y862" s="10">
        <f>IF(C859&lt;=0,C859*-1)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4" t="s">
        <v>7</v>
      </c>
      <c r="F870" s="135"/>
      <c r="G870" s="136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4" t="s">
        <v>7</v>
      </c>
      <c r="AB870" s="135"/>
      <c r="AC870" s="136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2"/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2"/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34" t="s">
        <v>7</v>
      </c>
      <c r="O872" s="135"/>
      <c r="P872" s="135"/>
      <c r="Q872" s="136"/>
      <c r="R872" s="18">
        <f>SUM(R856:R871)</f>
        <v>0</v>
      </c>
      <c r="S872" s="3"/>
      <c r="V872" s="17"/>
      <c r="X872" s="12"/>
      <c r="Y872" s="10"/>
      <c r="AJ872" s="134" t="s">
        <v>7</v>
      </c>
      <c r="AK872" s="135"/>
      <c r="AL872" s="135"/>
      <c r="AM872" s="136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1:43">
      <c r="B881" s="15" t="s">
        <v>18</v>
      </c>
      <c r="C881" s="16">
        <f>SUM(C862:C880)</f>
        <v>0</v>
      </c>
      <c r="V881" s="17"/>
      <c r="X881" s="15" t="s">
        <v>18</v>
      </c>
      <c r="Y881" s="16">
        <f>SUM(Y862:Y880)</f>
        <v>0</v>
      </c>
    </row>
    <row r="882" spans="1:43">
      <c r="D882" t="s">
        <v>22</v>
      </c>
      <c r="E882" t="s">
        <v>21</v>
      </c>
      <c r="V882" s="17"/>
      <c r="Z882" t="s">
        <v>22</v>
      </c>
      <c r="AA882" t="s">
        <v>21</v>
      </c>
    </row>
    <row r="883" spans="1:43">
      <c r="E883" s="1" t="s">
        <v>19</v>
      </c>
      <c r="V883" s="17"/>
      <c r="AA883" s="1" t="s">
        <v>19</v>
      </c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V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</row>
    <row r="893" spans="1:43">
      <c r="V893" s="17"/>
    </row>
    <row r="894" spans="1:43">
      <c r="H894" s="138" t="s">
        <v>30</v>
      </c>
      <c r="I894" s="138"/>
      <c r="J894" s="138"/>
      <c r="V894" s="17"/>
      <c r="AA894" s="138" t="s">
        <v>31</v>
      </c>
      <c r="AB894" s="138"/>
      <c r="AC894" s="138"/>
    </row>
    <row r="895" spans="1:43">
      <c r="H895" s="138"/>
      <c r="I895" s="138"/>
      <c r="J895" s="138"/>
      <c r="V895" s="17"/>
      <c r="AA895" s="138"/>
      <c r="AB895" s="138"/>
      <c r="AC895" s="138"/>
    </row>
    <row r="896" spans="1:43">
      <c r="V896" s="17"/>
    </row>
    <row r="897" spans="2:41">
      <c r="V897" s="17"/>
    </row>
    <row r="898" spans="2:41" ht="23.25">
      <c r="B898" s="24" t="s">
        <v>70</v>
      </c>
      <c r="V898" s="17"/>
      <c r="X898" s="22" t="s">
        <v>70</v>
      </c>
    </row>
    <row r="899" spans="2:41" ht="23.25">
      <c r="B899" s="23" t="s">
        <v>32</v>
      </c>
      <c r="C899" s="20">
        <f>IF(X854="PAGADO",0,C859)</f>
        <v>0</v>
      </c>
      <c r="E899" s="139" t="s">
        <v>20</v>
      </c>
      <c r="F899" s="139"/>
      <c r="G899" s="139"/>
      <c r="H899" s="139"/>
      <c r="V899" s="17"/>
      <c r="X899" s="23" t="s">
        <v>32</v>
      </c>
      <c r="Y899" s="20">
        <f>IF(B1699="PAGADO",0,C904)</f>
        <v>0</v>
      </c>
      <c r="AA899" s="139" t="s">
        <v>20</v>
      </c>
      <c r="AB899" s="139"/>
      <c r="AC899" s="139"/>
      <c r="AD899" s="139"/>
    </row>
    <row r="900" spans="2:41">
      <c r="B900" s="1" t="s">
        <v>0</v>
      </c>
      <c r="C900" s="19">
        <f>H915</f>
        <v>0</v>
      </c>
      <c r="E900" s="2" t="s">
        <v>1</v>
      </c>
      <c r="F900" s="2" t="s">
        <v>2</v>
      </c>
      <c r="G900" s="2" t="s">
        <v>3</v>
      </c>
      <c r="H900" s="2" t="s">
        <v>4</v>
      </c>
      <c r="N900" s="2" t="s">
        <v>1</v>
      </c>
      <c r="O900" s="2" t="s">
        <v>5</v>
      </c>
      <c r="P900" s="2" t="s">
        <v>4</v>
      </c>
      <c r="Q900" s="2" t="s">
        <v>6</v>
      </c>
      <c r="R900" s="2" t="s">
        <v>7</v>
      </c>
      <c r="S900" s="3"/>
      <c r="V900" s="17"/>
      <c r="X900" s="1" t="s">
        <v>0</v>
      </c>
      <c r="Y900" s="19">
        <f>AD915</f>
        <v>0</v>
      </c>
      <c r="AA900" s="2" t="s">
        <v>1</v>
      </c>
      <c r="AB900" s="2" t="s">
        <v>2</v>
      </c>
      <c r="AC900" s="2" t="s">
        <v>3</v>
      </c>
      <c r="AD900" s="2" t="s">
        <v>4</v>
      </c>
      <c r="AJ900" s="2" t="s">
        <v>1</v>
      </c>
      <c r="AK900" s="2" t="s">
        <v>5</v>
      </c>
      <c r="AL900" s="2" t="s">
        <v>4</v>
      </c>
      <c r="AM900" s="2" t="s">
        <v>6</v>
      </c>
      <c r="AN900" s="2" t="s">
        <v>7</v>
      </c>
      <c r="AO900" s="3"/>
    </row>
    <row r="901" spans="2:41">
      <c r="C901" s="2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Y901" s="2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24</v>
      </c>
      <c r="C902" s="19">
        <f>IF(C899&gt;0,C899+C900,C900)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24</v>
      </c>
      <c r="Y902" s="19">
        <f>IF(Y899&gt;0,Y899+Y900,Y900)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9</v>
      </c>
      <c r="C903" s="20">
        <f>C927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9</v>
      </c>
      <c r="Y903" s="20">
        <f>Y927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6" t="s">
        <v>26</v>
      </c>
      <c r="C904" s="21">
        <f>C902-C903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 t="s">
        <v>27</v>
      </c>
      <c r="Y904" s="21">
        <f>Y902-Y903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6"/>
      <c r="C905" s="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41" t="str">
        <f>IF(Y904&lt;0,"NO PAGAR","COBRAR'")</f>
        <v>COBRAR'</v>
      </c>
      <c r="Y905" s="14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3.25">
      <c r="B906" s="141" t="str">
        <f>IF(C904&lt;0,"NO PAGAR","COBRAR'")</f>
        <v>COBRAR'</v>
      </c>
      <c r="C906" s="14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6"/>
      <c r="Y906" s="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32" t="s">
        <v>9</v>
      </c>
      <c r="C907" s="133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32" t="s">
        <v>9</v>
      </c>
      <c r="Y907" s="133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IF(Y859&lt;0,"SALDO ADELANTADO","SALDO A FAVOR '")</f>
        <v>SALDO A FAVOR '</v>
      </c>
      <c r="C908" s="10">
        <f>IF(Y859&lt;=0,Y859*-1)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IF(C904&lt;0,"SALDO ADELANTADO","SALDO A FAVOR'")</f>
        <v>SALDO A FAVOR'</v>
      </c>
      <c r="Y908" s="10">
        <f>IF(C904&lt;=0,C904*-1)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R917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AN917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134" t="s">
        <v>7</v>
      </c>
      <c r="F915" s="135"/>
      <c r="G915" s="136"/>
      <c r="H915" s="5">
        <f>SUM(H901:H914)</f>
        <v>0</v>
      </c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134" t="s">
        <v>7</v>
      </c>
      <c r="AB915" s="135"/>
      <c r="AC915" s="136"/>
      <c r="AD915" s="5">
        <f>SUM(AD901:AD914)</f>
        <v>0</v>
      </c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3"/>
      <c r="F916" s="13"/>
      <c r="G916" s="13"/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3"/>
      <c r="AB916" s="13"/>
      <c r="AC916" s="13"/>
      <c r="AJ916" s="3"/>
      <c r="AK916" s="3"/>
      <c r="AL916" s="3"/>
      <c r="AM916" s="3"/>
      <c r="AN916" s="18"/>
      <c r="AO916" s="3"/>
    </row>
    <row r="917" spans="2:41">
      <c r="B917" s="12"/>
      <c r="C917" s="10"/>
      <c r="N917" s="134" t="s">
        <v>7</v>
      </c>
      <c r="O917" s="135"/>
      <c r="P917" s="135"/>
      <c r="Q917" s="136"/>
      <c r="R917" s="18">
        <f>SUM(R901:R916)</f>
        <v>0</v>
      </c>
      <c r="S917" s="3"/>
      <c r="V917" s="17"/>
      <c r="X917" s="12"/>
      <c r="Y917" s="10"/>
      <c r="AJ917" s="134" t="s">
        <v>7</v>
      </c>
      <c r="AK917" s="135"/>
      <c r="AL917" s="135"/>
      <c r="AM917" s="136"/>
      <c r="AN917" s="18">
        <f>SUM(AN901:AN916)</f>
        <v>0</v>
      </c>
      <c r="AO917" s="3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E920" s="14"/>
      <c r="V920" s="17"/>
      <c r="X920" s="12"/>
      <c r="Y920" s="10"/>
      <c r="AA920" s="14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0</v>
      </c>
      <c r="D927" t="s">
        <v>22</v>
      </c>
      <c r="E927" t="s">
        <v>21</v>
      </c>
      <c r="V927" s="17"/>
      <c r="X927" s="15" t="s">
        <v>18</v>
      </c>
      <c r="Y927" s="16">
        <f>SUM(Y908:Y926)</f>
        <v>0</v>
      </c>
      <c r="Z927" t="s">
        <v>22</v>
      </c>
      <c r="AA927" t="s">
        <v>21</v>
      </c>
    </row>
    <row r="928" spans="2:41">
      <c r="E928" s="1" t="s">
        <v>19</v>
      </c>
      <c r="V928" s="17"/>
      <c r="AA928" s="1" t="s">
        <v>19</v>
      </c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</row>
    <row r="942" spans="8:31">
      <c r="V942" s="17"/>
      <c r="AC942" s="137" t="s">
        <v>29</v>
      </c>
      <c r="AD942" s="137"/>
      <c r="AE942" s="137"/>
    </row>
    <row r="943" spans="8:31">
      <c r="H943" s="138" t="s">
        <v>28</v>
      </c>
      <c r="I943" s="138"/>
      <c r="J943" s="138"/>
      <c r="V943" s="17"/>
      <c r="AC943" s="137"/>
      <c r="AD943" s="137"/>
      <c r="AE943" s="137"/>
    </row>
    <row r="944" spans="8:31">
      <c r="H944" s="138"/>
      <c r="I944" s="138"/>
      <c r="J944" s="138"/>
      <c r="V944" s="17"/>
      <c r="AC944" s="137"/>
      <c r="AD944" s="137"/>
      <c r="AE944" s="137"/>
    </row>
    <row r="945" spans="2:41">
      <c r="V945" s="17"/>
    </row>
    <row r="946" spans="2:41">
      <c r="V946" s="17"/>
    </row>
    <row r="947" spans="2:41" ht="23.25">
      <c r="B947" s="22" t="s">
        <v>71</v>
      </c>
      <c r="V947" s="17"/>
      <c r="X947" s="22" t="s">
        <v>71</v>
      </c>
    </row>
    <row r="948" spans="2:41" ht="23.25">
      <c r="B948" s="23" t="s">
        <v>32</v>
      </c>
      <c r="C948" s="20">
        <f>IF(X899="PAGADO",0,Y904)</f>
        <v>0</v>
      </c>
      <c r="E948" s="139" t="s">
        <v>20</v>
      </c>
      <c r="F948" s="139"/>
      <c r="G948" s="139"/>
      <c r="H948" s="139"/>
      <c r="V948" s="17"/>
      <c r="X948" s="23" t="s">
        <v>32</v>
      </c>
      <c r="Y948" s="20">
        <f>IF(B948="PAGADO",0,C953)</f>
        <v>0</v>
      </c>
      <c r="AA948" s="139" t="s">
        <v>20</v>
      </c>
      <c r="AB948" s="139"/>
      <c r="AC948" s="139"/>
      <c r="AD948" s="139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IF(Y948&gt;0,Y949+Y948,Y949)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C975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Y975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25</v>
      </c>
      <c r="C953" s="21">
        <f>C951-C952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8</v>
      </c>
      <c r="Y953" s="21">
        <f>Y951-Y952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6.25">
      <c r="B954" s="140" t="str">
        <f>IF(C953&lt;0,"NO PAGAR","COBRAR")</f>
        <v>COBRAR</v>
      </c>
      <c r="C954" s="14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40" t="str">
        <f>IF(Y953&lt;0,"NO PAGAR","COBRAR")</f>
        <v>COBRAR</v>
      </c>
      <c r="Y954" s="14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32" t="s">
        <v>9</v>
      </c>
      <c r="C955" s="133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32" t="s">
        <v>9</v>
      </c>
      <c r="Y955" s="133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IF(C989&lt;0,"SALDO A FAVOR","SALDO ADELANTAD0'")</f>
        <v>SALDO ADELANTAD0'</v>
      </c>
      <c r="C956" s="10">
        <f>IF(Y904&lt;=0,Y904*-1)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IF(C953&lt;0,"SALDO ADELANTADO","SALDO A FAVOR'")</f>
        <v>SALDO A FAVOR'</v>
      </c>
      <c r="Y956" s="10">
        <f>IF(C953&lt;=0,C953*-1)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4" t="s">
        <v>7</v>
      </c>
      <c r="F964" s="135"/>
      <c r="G964" s="136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4" t="s">
        <v>7</v>
      </c>
      <c r="AB964" s="135"/>
      <c r="AC964" s="136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2"/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2"/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34" t="s">
        <v>7</v>
      </c>
      <c r="O966" s="135"/>
      <c r="P966" s="135"/>
      <c r="Q966" s="136"/>
      <c r="R966" s="18">
        <f>SUM(R950:R965)</f>
        <v>0</v>
      </c>
      <c r="S966" s="3"/>
      <c r="V966" s="17"/>
      <c r="X966" s="12"/>
      <c r="Y966" s="10"/>
      <c r="AJ966" s="134" t="s">
        <v>7</v>
      </c>
      <c r="AK966" s="135"/>
      <c r="AL966" s="135"/>
      <c r="AM966" s="136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V975" s="17"/>
      <c r="X975" s="15" t="s">
        <v>18</v>
      </c>
      <c r="Y975" s="16">
        <f>SUM(Y956:Y974)</f>
        <v>0</v>
      </c>
    </row>
    <row r="976" spans="2:41">
      <c r="D976" t="s">
        <v>22</v>
      </c>
      <c r="E976" t="s">
        <v>21</v>
      </c>
      <c r="V976" s="17"/>
      <c r="Z976" t="s">
        <v>22</v>
      </c>
      <c r="AA976" t="s">
        <v>21</v>
      </c>
    </row>
    <row r="977" spans="1:43">
      <c r="E977" s="1" t="s">
        <v>19</v>
      </c>
      <c r="V977" s="17"/>
      <c r="AA977" s="1" t="s">
        <v>19</v>
      </c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V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>
      <c r="V987" s="17"/>
    </row>
    <row r="988" spans="1:43">
      <c r="H988" s="138" t="s">
        <v>30</v>
      </c>
      <c r="I988" s="138"/>
      <c r="J988" s="138"/>
      <c r="V988" s="17"/>
      <c r="AA988" s="138" t="s">
        <v>31</v>
      </c>
      <c r="AB988" s="138"/>
      <c r="AC988" s="138"/>
    </row>
    <row r="989" spans="1:43">
      <c r="H989" s="138"/>
      <c r="I989" s="138"/>
      <c r="J989" s="138"/>
      <c r="V989" s="17"/>
      <c r="AA989" s="138"/>
      <c r="AB989" s="138"/>
      <c r="AC989" s="138"/>
    </row>
    <row r="990" spans="1:43">
      <c r="V990" s="17"/>
    </row>
    <row r="991" spans="1:43">
      <c r="V991" s="17"/>
    </row>
    <row r="992" spans="1:43" ht="23.25">
      <c r="B992" s="24" t="s">
        <v>73</v>
      </c>
      <c r="V992" s="17"/>
      <c r="X992" s="22" t="s">
        <v>71</v>
      </c>
    </row>
    <row r="993" spans="2:41" ht="23.25">
      <c r="B993" s="23" t="s">
        <v>32</v>
      </c>
      <c r="C993" s="20">
        <f>IF(X948="PAGADO",0,C953)</f>
        <v>0</v>
      </c>
      <c r="E993" s="139" t="s">
        <v>20</v>
      </c>
      <c r="F993" s="139"/>
      <c r="G993" s="139"/>
      <c r="H993" s="139"/>
      <c r="V993" s="17"/>
      <c r="X993" s="23" t="s">
        <v>32</v>
      </c>
      <c r="Y993" s="20">
        <f>IF(B1793="PAGADO",0,C998)</f>
        <v>0</v>
      </c>
      <c r="AA993" s="139" t="s">
        <v>20</v>
      </c>
      <c r="AB993" s="139"/>
      <c r="AC993" s="139"/>
      <c r="AD993" s="139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C1021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Y1021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26</v>
      </c>
      <c r="C998" s="21">
        <f>C996-C997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27</v>
      </c>
      <c r="Y998" s="21">
        <f>Y996-Y997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6"/>
      <c r="C999" s="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41" t="str">
        <f>IF(Y998&lt;0,"NO PAGAR","COBRAR'")</f>
        <v>COBRAR'</v>
      </c>
      <c r="Y999" s="14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ht="23.25">
      <c r="B1000" s="141" t="str">
        <f>IF(C998&lt;0,"NO PAGAR","COBRAR'")</f>
        <v>COBRAR'</v>
      </c>
      <c r="C1000" s="14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/>
      <c r="Y1000" s="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32" t="s">
        <v>9</v>
      </c>
      <c r="C1001" s="133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32" t="s">
        <v>9</v>
      </c>
      <c r="Y1001" s="133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9" t="str">
        <f>IF(Y953&lt;0,"SALDO ADELANTADO","SALDO A FAVOR '")</f>
        <v>SALDO A FAVOR '</v>
      </c>
      <c r="C1002" s="10">
        <f>IF(Y953&lt;=0,Y953*-1)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9" t="str">
        <f>IF(C998&lt;0,"SALDO ADELANTADO","SALDO A FAVOR'")</f>
        <v>SALDO A FAVOR'</v>
      </c>
      <c r="Y1002" s="10">
        <f>IF(C998&lt;=0,C998*-1)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10</v>
      </c>
      <c r="C1003" s="10">
        <f>R1011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10</v>
      </c>
      <c r="Y1003" s="10">
        <f>AN1011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11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11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12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12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13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13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14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14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15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15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16</v>
      </c>
      <c r="C1009" s="10"/>
      <c r="E1009" s="134" t="s">
        <v>7</v>
      </c>
      <c r="F1009" s="135"/>
      <c r="G1009" s="136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16</v>
      </c>
      <c r="Y1009" s="10"/>
      <c r="AA1009" s="134" t="s">
        <v>7</v>
      </c>
      <c r="AB1009" s="135"/>
      <c r="AC1009" s="136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1" t="s">
        <v>17</v>
      </c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1" t="s">
        <v>17</v>
      </c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34" t="s">
        <v>7</v>
      </c>
      <c r="O1011" s="135"/>
      <c r="P1011" s="135"/>
      <c r="Q1011" s="136"/>
      <c r="R1011" s="18">
        <f>SUM(R995:R1010)</f>
        <v>0</v>
      </c>
      <c r="S1011" s="3"/>
      <c r="V1011" s="17"/>
      <c r="X1011" s="12"/>
      <c r="Y1011" s="10"/>
      <c r="AJ1011" s="134" t="s">
        <v>7</v>
      </c>
      <c r="AK1011" s="135"/>
      <c r="AL1011" s="135"/>
      <c r="AM1011" s="136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1"/>
      <c r="C1020" s="10"/>
      <c r="V1020" s="17"/>
      <c r="X1020" s="11"/>
      <c r="Y1020" s="10"/>
    </row>
    <row r="1021" spans="2:41">
      <c r="B1021" s="15" t="s">
        <v>18</v>
      </c>
      <c r="C1021" s="16">
        <f>SUM(C1002:C1020)</f>
        <v>0</v>
      </c>
      <c r="D1021" t="s">
        <v>22</v>
      </c>
      <c r="E1021" t="s">
        <v>21</v>
      </c>
      <c r="V1021" s="17"/>
      <c r="X1021" s="15" t="s">
        <v>18</v>
      </c>
      <c r="Y1021" s="16">
        <f>SUM(Y1002:Y1020)</f>
        <v>0</v>
      </c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</row>
    <row r="1035" spans="2:31">
      <c r="V1035" s="17"/>
      <c r="AC1035" s="137" t="s">
        <v>29</v>
      </c>
      <c r="AD1035" s="137"/>
      <c r="AE1035" s="137"/>
    </row>
    <row r="1036" spans="2:31">
      <c r="H1036" s="138" t="s">
        <v>28</v>
      </c>
      <c r="I1036" s="138"/>
      <c r="J1036" s="138"/>
      <c r="V1036" s="17"/>
      <c r="AC1036" s="137"/>
      <c r="AD1036" s="137"/>
      <c r="AE1036" s="137"/>
    </row>
    <row r="1037" spans="2:31">
      <c r="H1037" s="138"/>
      <c r="I1037" s="138"/>
      <c r="J1037" s="138"/>
      <c r="V1037" s="17"/>
      <c r="AC1037" s="137"/>
      <c r="AD1037" s="137"/>
      <c r="AE1037" s="137"/>
    </row>
    <row r="1038" spans="2:31">
      <c r="V1038" s="17"/>
    </row>
    <row r="1039" spans="2:31">
      <c r="V1039" s="17"/>
    </row>
    <row r="1040" spans="2:31" ht="23.25">
      <c r="B1040" s="22" t="s">
        <v>72</v>
      </c>
      <c r="V1040" s="17"/>
      <c r="X1040" s="22" t="s">
        <v>74</v>
      </c>
    </row>
    <row r="1041" spans="2:41" ht="23.25">
      <c r="B1041" s="23" t="s">
        <v>32</v>
      </c>
      <c r="C1041" s="20">
        <f>IF(X993="PAGADO",0,Y998)</f>
        <v>0</v>
      </c>
      <c r="E1041" s="139" t="s">
        <v>20</v>
      </c>
      <c r="F1041" s="139"/>
      <c r="G1041" s="139"/>
      <c r="H1041" s="139"/>
      <c r="V1041" s="17"/>
      <c r="X1041" s="23" t="s">
        <v>32</v>
      </c>
      <c r="Y1041" s="20">
        <f>IF(B1041="PAGADO",0,C1046)</f>
        <v>0</v>
      </c>
      <c r="AA1041" s="139" t="s">
        <v>20</v>
      </c>
      <c r="AB1041" s="139"/>
      <c r="AC1041" s="139"/>
      <c r="AD1041" s="139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C1068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Y1068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25</v>
      </c>
      <c r="C1046" s="21">
        <f>C1044-C1045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8</v>
      </c>
      <c r="Y1046" s="21">
        <f>Y1044-Y1045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6.25">
      <c r="B1047" s="140" t="str">
        <f>IF(C1046&lt;0,"NO PAGAR","COBRAR")</f>
        <v>COBRAR</v>
      </c>
      <c r="C1047" s="14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40" t="str">
        <f>IF(Y1046&lt;0,"NO PAGAR","COBRAR")</f>
        <v>COBRAR</v>
      </c>
      <c r="Y1047" s="14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32" t="s">
        <v>9</v>
      </c>
      <c r="C1048" s="133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32" t="s">
        <v>9</v>
      </c>
      <c r="Y1048" s="133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IF(C1082&lt;0,"SALDO A FAVOR","SALDO ADELANTAD0'")</f>
        <v>SALDO ADELANTAD0'</v>
      </c>
      <c r="C1049" s="10">
        <f>IF(Y993&lt;=0,Y993*-1)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IF(C1046&lt;0,"SALDO ADELANTADO","SALDO A FAVOR'")</f>
        <v>SALDO A FAVOR'</v>
      </c>
      <c r="Y1049" s="10">
        <f>IF(C1046&lt;=0,C1046*-1)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4" t="s">
        <v>7</v>
      </c>
      <c r="F1057" s="135"/>
      <c r="G1057" s="136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4" t="s">
        <v>7</v>
      </c>
      <c r="AB1057" s="135"/>
      <c r="AC1057" s="136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2"/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34" t="s">
        <v>7</v>
      </c>
      <c r="O1059" s="135"/>
      <c r="P1059" s="135"/>
      <c r="Q1059" s="136"/>
      <c r="R1059" s="18">
        <f>SUM(R1043:R1058)</f>
        <v>0</v>
      </c>
      <c r="S1059" s="3"/>
      <c r="V1059" s="17"/>
      <c r="X1059" s="12"/>
      <c r="Y1059" s="10"/>
      <c r="AJ1059" s="134" t="s">
        <v>7</v>
      </c>
      <c r="AK1059" s="135"/>
      <c r="AL1059" s="135"/>
      <c r="AM1059" s="136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V1068" s="17"/>
      <c r="X1068" s="15" t="s">
        <v>18</v>
      </c>
      <c r="Y1068" s="16">
        <f>SUM(Y1049:Y1067)</f>
        <v>0</v>
      </c>
    </row>
    <row r="1069" spans="2:41">
      <c r="D1069" t="s">
        <v>22</v>
      </c>
      <c r="E1069" t="s">
        <v>21</v>
      </c>
      <c r="V1069" s="17"/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V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A1079" s="17"/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</row>
    <row r="1080" spans="1:43">
      <c r="V1080" s="17"/>
    </row>
    <row r="1081" spans="1:43">
      <c r="H1081" s="138" t="s">
        <v>30</v>
      </c>
      <c r="I1081" s="138"/>
      <c r="J1081" s="138"/>
      <c r="V1081" s="17"/>
      <c r="AA1081" s="138" t="s">
        <v>31</v>
      </c>
      <c r="AB1081" s="138"/>
      <c r="AC1081" s="138"/>
    </row>
    <row r="1082" spans="1:43">
      <c r="H1082" s="138"/>
      <c r="I1082" s="138"/>
      <c r="J1082" s="138"/>
      <c r="V1082" s="17"/>
      <c r="AA1082" s="138"/>
      <c r="AB1082" s="138"/>
      <c r="AC1082" s="138"/>
    </row>
    <row r="1083" spans="1:43">
      <c r="V1083" s="17"/>
    </row>
    <row r="1084" spans="1:43">
      <c r="V1084" s="17"/>
    </row>
    <row r="1085" spans="1:43" ht="23.25">
      <c r="B1085" s="24" t="s">
        <v>72</v>
      </c>
      <c r="V1085" s="17"/>
      <c r="X1085" s="22" t="s">
        <v>72</v>
      </c>
    </row>
    <row r="1086" spans="1:43" ht="23.25">
      <c r="B1086" s="23" t="s">
        <v>32</v>
      </c>
      <c r="C1086" s="20">
        <f>IF(X1041="PAGADO",0,C1046)</f>
        <v>0</v>
      </c>
      <c r="E1086" s="139" t="s">
        <v>20</v>
      </c>
      <c r="F1086" s="139"/>
      <c r="G1086" s="139"/>
      <c r="H1086" s="139"/>
      <c r="V1086" s="17"/>
      <c r="X1086" s="23" t="s">
        <v>32</v>
      </c>
      <c r="Y1086" s="20">
        <f>IF(B1886="PAGADO",0,C1091)</f>
        <v>0</v>
      </c>
      <c r="AA1086" s="139" t="s">
        <v>20</v>
      </c>
      <c r="AB1086" s="139"/>
      <c r="AC1086" s="139"/>
      <c r="AD1086" s="139"/>
    </row>
    <row r="1087" spans="1:43">
      <c r="B1087" s="1" t="s">
        <v>0</v>
      </c>
      <c r="C1087" s="19">
        <f>H1102</f>
        <v>0</v>
      </c>
      <c r="E1087" s="2" t="s">
        <v>1</v>
      </c>
      <c r="F1087" s="2" t="s">
        <v>2</v>
      </c>
      <c r="G1087" s="2" t="s">
        <v>3</v>
      </c>
      <c r="H1087" s="2" t="s">
        <v>4</v>
      </c>
      <c r="N1087" s="2" t="s">
        <v>1</v>
      </c>
      <c r="O1087" s="2" t="s">
        <v>5</v>
      </c>
      <c r="P1087" s="2" t="s">
        <v>4</v>
      </c>
      <c r="Q1087" s="2" t="s">
        <v>6</v>
      </c>
      <c r="R1087" s="2" t="s">
        <v>7</v>
      </c>
      <c r="S1087" s="3"/>
      <c r="V1087" s="17"/>
      <c r="X1087" s="1" t="s">
        <v>0</v>
      </c>
      <c r="Y1087" s="19">
        <f>AD1102</f>
        <v>0</v>
      </c>
      <c r="AA1087" s="2" t="s">
        <v>1</v>
      </c>
      <c r="AB1087" s="2" t="s">
        <v>2</v>
      </c>
      <c r="AC1087" s="2" t="s">
        <v>3</v>
      </c>
      <c r="AD1087" s="2" t="s">
        <v>4</v>
      </c>
      <c r="AJ1087" s="2" t="s">
        <v>1</v>
      </c>
      <c r="AK1087" s="2" t="s">
        <v>5</v>
      </c>
      <c r="AL1087" s="2" t="s">
        <v>4</v>
      </c>
      <c r="AM1087" s="2" t="s">
        <v>6</v>
      </c>
      <c r="AN1087" s="2" t="s">
        <v>7</v>
      </c>
      <c r="AO1087" s="3"/>
    </row>
    <row r="1088" spans="1:43">
      <c r="C1088" s="2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Y1088" s="2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24</v>
      </c>
      <c r="C1089" s="19">
        <f>IF(C1086&gt;0,C1086+C1087,C1087)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24</v>
      </c>
      <c r="Y1089" s="19">
        <f>IF(Y1086&gt;0,Y1086+Y1087,Y1087)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" t="s">
        <v>9</v>
      </c>
      <c r="C1090" s="20">
        <f>C1114</f>
        <v>0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" t="s">
        <v>9</v>
      </c>
      <c r="Y1090" s="20">
        <f>Y1114</f>
        <v>0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6" t="s">
        <v>26</v>
      </c>
      <c r="C1091" s="21">
        <f>C1089-C1090</f>
        <v>0</v>
      </c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 t="s">
        <v>27</v>
      </c>
      <c r="Y1091" s="21">
        <f>Y1089-Y1090</f>
        <v>0</v>
      </c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6"/>
      <c r="C1092" s="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41" t="str">
        <f>IF(Y1091&lt;0,"NO PAGAR","COBRAR'")</f>
        <v>COBRAR'</v>
      </c>
      <c r="Y1092" s="14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ht="23.25">
      <c r="B1093" s="141" t="str">
        <f>IF(C1091&lt;0,"NO PAGAR","COBRAR'")</f>
        <v>COBRAR'</v>
      </c>
      <c r="C1093" s="14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6"/>
      <c r="Y1093" s="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32" t="s">
        <v>9</v>
      </c>
      <c r="C1094" s="133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32" t="s">
        <v>9</v>
      </c>
      <c r="Y1094" s="133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9" t="str">
        <f>IF(Y1046&lt;0,"SALDO ADELANTADO","SALDO A FAVOR '")</f>
        <v>SALDO A FAVOR '</v>
      </c>
      <c r="C1095" s="10">
        <f>IF(Y1046&lt;=0,Y1046*-1)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9" t="str">
        <f>IF(C1091&lt;0,"SALDO ADELANTADO","SALDO A FAVOR'")</f>
        <v>SALDO A FAVOR'</v>
      </c>
      <c r="Y1095" s="10">
        <f>IF(C1091&lt;=0,C1091*-1)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10</v>
      </c>
      <c r="C1096" s="10">
        <f>R1104</f>
        <v>0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10</v>
      </c>
      <c r="Y1096" s="10">
        <f>AN1104</f>
        <v>0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11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11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12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12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13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13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14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14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15</v>
      </c>
      <c r="C1101" s="10"/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11" t="s">
        <v>15</v>
      </c>
      <c r="Y1101" s="10"/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16</v>
      </c>
      <c r="C1102" s="10"/>
      <c r="E1102" s="134" t="s">
        <v>7</v>
      </c>
      <c r="F1102" s="135"/>
      <c r="G1102" s="136"/>
      <c r="H1102" s="5">
        <f>SUM(H1088:H1101)</f>
        <v>0</v>
      </c>
      <c r="N1102" s="3"/>
      <c r="O1102" s="3"/>
      <c r="P1102" s="3"/>
      <c r="Q1102" s="3"/>
      <c r="R1102" s="18"/>
      <c r="S1102" s="3"/>
      <c r="V1102" s="17"/>
      <c r="X1102" s="11" t="s">
        <v>16</v>
      </c>
      <c r="Y1102" s="10"/>
      <c r="AA1102" s="134" t="s">
        <v>7</v>
      </c>
      <c r="AB1102" s="135"/>
      <c r="AC1102" s="136"/>
      <c r="AD1102" s="5">
        <f>SUM(AD1088:AD1101)</f>
        <v>0</v>
      </c>
      <c r="AJ1102" s="3"/>
      <c r="AK1102" s="3"/>
      <c r="AL1102" s="3"/>
      <c r="AM1102" s="3"/>
      <c r="AN1102" s="18"/>
      <c r="AO1102" s="3"/>
    </row>
    <row r="1103" spans="2:41">
      <c r="B1103" s="11" t="s">
        <v>17</v>
      </c>
      <c r="C1103" s="10"/>
      <c r="E1103" s="13"/>
      <c r="F1103" s="13"/>
      <c r="G1103" s="13"/>
      <c r="N1103" s="3"/>
      <c r="O1103" s="3"/>
      <c r="P1103" s="3"/>
      <c r="Q1103" s="3"/>
      <c r="R1103" s="18"/>
      <c r="S1103" s="3"/>
      <c r="V1103" s="17"/>
      <c r="X1103" s="11" t="s">
        <v>17</v>
      </c>
      <c r="Y1103" s="10"/>
      <c r="AA1103" s="13"/>
      <c r="AB1103" s="13"/>
      <c r="AC1103" s="13"/>
      <c r="AJ1103" s="3"/>
      <c r="AK1103" s="3"/>
      <c r="AL1103" s="3"/>
      <c r="AM1103" s="3"/>
      <c r="AN1103" s="18"/>
      <c r="AO1103" s="3"/>
    </row>
    <row r="1104" spans="2:41">
      <c r="B1104" s="12"/>
      <c r="C1104" s="10"/>
      <c r="N1104" s="134" t="s">
        <v>7</v>
      </c>
      <c r="O1104" s="135"/>
      <c r="P1104" s="135"/>
      <c r="Q1104" s="136"/>
      <c r="R1104" s="18">
        <f>SUM(R1088:R1103)</f>
        <v>0</v>
      </c>
      <c r="S1104" s="3"/>
      <c r="V1104" s="17"/>
      <c r="X1104" s="12"/>
      <c r="Y1104" s="10"/>
      <c r="AJ1104" s="134" t="s">
        <v>7</v>
      </c>
      <c r="AK1104" s="135"/>
      <c r="AL1104" s="135"/>
      <c r="AM1104" s="136"/>
      <c r="AN1104" s="18">
        <f>SUM(AN1088:AN1103)</f>
        <v>0</v>
      </c>
      <c r="AO1104" s="3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E1107" s="14"/>
      <c r="V1107" s="17"/>
      <c r="X1107" s="12"/>
      <c r="Y1107" s="10"/>
      <c r="AA1107" s="14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2"/>
      <c r="C1112" s="10"/>
      <c r="V1112" s="17"/>
      <c r="X1112" s="12"/>
      <c r="Y1112" s="10"/>
    </row>
    <row r="1113" spans="2:27">
      <c r="B1113" s="11"/>
      <c r="C1113" s="10"/>
      <c r="V1113" s="17"/>
      <c r="X1113" s="11"/>
      <c r="Y1113" s="10"/>
    </row>
    <row r="1114" spans="2:27">
      <c r="B1114" s="15" t="s">
        <v>18</v>
      </c>
      <c r="C1114" s="16">
        <f>SUM(C1095:C1113)</f>
        <v>0</v>
      </c>
      <c r="D1114" t="s">
        <v>22</v>
      </c>
      <c r="E1114" t="s">
        <v>21</v>
      </c>
      <c r="V1114" s="17"/>
      <c r="X1114" s="15" t="s">
        <v>18</v>
      </c>
      <c r="Y1114" s="16">
        <f>SUM(Y1095:Y1113)</f>
        <v>0</v>
      </c>
      <c r="Z1114" t="s">
        <v>22</v>
      </c>
      <c r="AA1114" t="s">
        <v>21</v>
      </c>
    </row>
    <row r="1115" spans="2:27">
      <c r="E1115" s="1" t="s">
        <v>19</v>
      </c>
      <c r="V1115" s="17"/>
      <c r="AA1115" s="1" t="s">
        <v>19</v>
      </c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</sheetData>
  <mergeCells count="288">
    <mergeCell ref="B1094:C1094"/>
    <mergeCell ref="X1094:Y1094"/>
    <mergeCell ref="E1102:G1102"/>
    <mergeCell ref="AA1102:AC1102"/>
    <mergeCell ref="N1104:Q1104"/>
    <mergeCell ref="AJ1104:AM1104"/>
    <mergeCell ref="H1081:J1082"/>
    <mergeCell ref="AA1081:AC1082"/>
    <mergeCell ref="E1086:H1086"/>
    <mergeCell ref="AA1086:AD1086"/>
    <mergeCell ref="X1092:Y1092"/>
    <mergeCell ref="B1093:C1093"/>
    <mergeCell ref="B1048:C1048"/>
    <mergeCell ref="X1048:Y1048"/>
    <mergeCell ref="E1057:G1057"/>
    <mergeCell ref="AA1057:AC1057"/>
    <mergeCell ref="N1059:Q1059"/>
    <mergeCell ref="AJ1059:AM1059"/>
    <mergeCell ref="AC1035:AE1037"/>
    <mergeCell ref="H1036:J1037"/>
    <mergeCell ref="E1041:H1041"/>
    <mergeCell ref="AA1041:AD1041"/>
    <mergeCell ref="B1047:C1047"/>
    <mergeCell ref="X1047:Y1047"/>
    <mergeCell ref="B1001:C1001"/>
    <mergeCell ref="X1001:Y1001"/>
    <mergeCell ref="E1009:G1009"/>
    <mergeCell ref="AA1009:AC1009"/>
    <mergeCell ref="N1011:Q1011"/>
    <mergeCell ref="AJ1011:AM1011"/>
    <mergeCell ref="H988:J989"/>
    <mergeCell ref="AA988:AC989"/>
    <mergeCell ref="E993:H993"/>
    <mergeCell ref="AA993:AD993"/>
    <mergeCell ref="X999:Y999"/>
    <mergeCell ref="B1000:C1000"/>
    <mergeCell ref="B955:C955"/>
    <mergeCell ref="X955:Y955"/>
    <mergeCell ref="E964:G964"/>
    <mergeCell ref="AA964:AC964"/>
    <mergeCell ref="N966:Q966"/>
    <mergeCell ref="AJ966:AM966"/>
    <mergeCell ref="AC942:AE944"/>
    <mergeCell ref="H943:J944"/>
    <mergeCell ref="E948:H948"/>
    <mergeCell ref="AA948:AD948"/>
    <mergeCell ref="B954:C954"/>
    <mergeCell ref="X954:Y954"/>
    <mergeCell ref="B907:C907"/>
    <mergeCell ref="X907:Y907"/>
    <mergeCell ref="E915:G915"/>
    <mergeCell ref="AA915:AC915"/>
    <mergeCell ref="N917:Q917"/>
    <mergeCell ref="AJ917:AM917"/>
    <mergeCell ref="H894:J895"/>
    <mergeCell ref="AA894:AC895"/>
    <mergeCell ref="E899:H899"/>
    <mergeCell ref="AA899:AD899"/>
    <mergeCell ref="X905:Y905"/>
    <mergeCell ref="B906:C906"/>
    <mergeCell ref="B861:C861"/>
    <mergeCell ref="X861:Y861"/>
    <mergeCell ref="E870:G870"/>
    <mergeCell ref="AA870:AC870"/>
    <mergeCell ref="N872:Q872"/>
    <mergeCell ref="AJ872:AM872"/>
    <mergeCell ref="AC848:AE850"/>
    <mergeCell ref="H849:J850"/>
    <mergeCell ref="E854:H854"/>
    <mergeCell ref="AA854:AD854"/>
    <mergeCell ref="B860:C860"/>
    <mergeCell ref="X860:Y860"/>
    <mergeCell ref="B814:C814"/>
    <mergeCell ref="X814:Y814"/>
    <mergeCell ref="E822:G822"/>
    <mergeCell ref="AA822:AC822"/>
    <mergeCell ref="N824:Q824"/>
    <mergeCell ref="AJ824:AM824"/>
    <mergeCell ref="H801:J802"/>
    <mergeCell ref="AA801:AC802"/>
    <mergeCell ref="E806:H806"/>
    <mergeCell ref="AA806:AD806"/>
    <mergeCell ref="X812:Y812"/>
    <mergeCell ref="B813:C813"/>
    <mergeCell ref="B768:C768"/>
    <mergeCell ref="X768:Y768"/>
    <mergeCell ref="E777:G777"/>
    <mergeCell ref="AA777:AC777"/>
    <mergeCell ref="N779:Q779"/>
    <mergeCell ref="AJ779:AM779"/>
    <mergeCell ref="AC755:AE757"/>
    <mergeCell ref="H756:J757"/>
    <mergeCell ref="E761:H761"/>
    <mergeCell ref="AA761:AD761"/>
    <mergeCell ref="B767:C767"/>
    <mergeCell ref="X767:Y767"/>
    <mergeCell ref="B721:C721"/>
    <mergeCell ref="X721:Y721"/>
    <mergeCell ref="E729:G729"/>
    <mergeCell ref="AA729:AC729"/>
    <mergeCell ref="N731:Q731"/>
    <mergeCell ref="AJ731:AM731"/>
    <mergeCell ref="H708:J709"/>
    <mergeCell ref="AA708:AC709"/>
    <mergeCell ref="E713:H713"/>
    <mergeCell ref="AA713:AD713"/>
    <mergeCell ref="X719:Y719"/>
    <mergeCell ref="B720:C720"/>
    <mergeCell ref="B675:C675"/>
    <mergeCell ref="X675:Y675"/>
    <mergeCell ref="E684:G684"/>
    <mergeCell ref="AA684:AC684"/>
    <mergeCell ref="N686:Q686"/>
    <mergeCell ref="AJ686:AM686"/>
    <mergeCell ref="AC662:AE664"/>
    <mergeCell ref="H663:J664"/>
    <mergeCell ref="E668:H668"/>
    <mergeCell ref="AA668:AD668"/>
    <mergeCell ref="B674:C674"/>
    <mergeCell ref="X674:Y674"/>
    <mergeCell ref="B628:C628"/>
    <mergeCell ref="X628:Y628"/>
    <mergeCell ref="E636:G636"/>
    <mergeCell ref="AA636:AC636"/>
    <mergeCell ref="N638:Q638"/>
    <mergeCell ref="AJ638:AM638"/>
    <mergeCell ref="H615:J616"/>
    <mergeCell ref="AA615:AC616"/>
    <mergeCell ref="E620:H620"/>
    <mergeCell ref="AA620:AD620"/>
    <mergeCell ref="X626:Y626"/>
    <mergeCell ref="B627:C627"/>
    <mergeCell ref="B582:C582"/>
    <mergeCell ref="X582:Y582"/>
    <mergeCell ref="E591:G591"/>
    <mergeCell ref="AA591:AC591"/>
    <mergeCell ref="N593:Q593"/>
    <mergeCell ref="AJ593:AM593"/>
    <mergeCell ref="AC569:AE571"/>
    <mergeCell ref="H570:J571"/>
    <mergeCell ref="E575:H575"/>
    <mergeCell ref="AA575:AD575"/>
    <mergeCell ref="B581:C581"/>
    <mergeCell ref="X581:Y581"/>
    <mergeCell ref="B529:C529"/>
    <mergeCell ref="X529:Y529"/>
    <mergeCell ref="E537:G537"/>
    <mergeCell ref="AA537:AC537"/>
    <mergeCell ref="N539:Q539"/>
    <mergeCell ref="AJ539:AM539"/>
    <mergeCell ref="H516:J517"/>
    <mergeCell ref="AA516:AC517"/>
    <mergeCell ref="E521:H521"/>
    <mergeCell ref="AA521:AD521"/>
    <mergeCell ref="X527:Y527"/>
    <mergeCell ref="B528:C528"/>
    <mergeCell ref="B483:C483"/>
    <mergeCell ref="X483:Y483"/>
    <mergeCell ref="E492:G492"/>
    <mergeCell ref="AA492:AC492"/>
    <mergeCell ref="N494:Q494"/>
    <mergeCell ref="AJ494:AM494"/>
    <mergeCell ref="AC470:AE472"/>
    <mergeCell ref="H471:J472"/>
    <mergeCell ref="E476:H476"/>
    <mergeCell ref="AA476:AD476"/>
    <mergeCell ref="B482:C482"/>
    <mergeCell ref="X482:Y482"/>
    <mergeCell ref="B432:C432"/>
    <mergeCell ref="X432:Y432"/>
    <mergeCell ref="E440:G440"/>
    <mergeCell ref="AA440:AC440"/>
    <mergeCell ref="N442:Q442"/>
    <mergeCell ref="AJ442:AM442"/>
    <mergeCell ref="H419:J420"/>
    <mergeCell ref="AA419:AC420"/>
    <mergeCell ref="E424:H424"/>
    <mergeCell ref="AA424:AD424"/>
    <mergeCell ref="X430:Y430"/>
    <mergeCell ref="B431:C431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22"/>
  <sheetViews>
    <sheetView topLeftCell="W275" workbookViewId="0">
      <selection activeCell="AB298" sqref="AB29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9" t="s">
        <v>134</v>
      </c>
      <c r="F8" s="139"/>
      <c r="G8" s="139"/>
      <c r="H8" s="139"/>
      <c r="V8" s="17"/>
      <c r="X8" s="23" t="s">
        <v>156</v>
      </c>
      <c r="Y8" s="20">
        <f>IF(B8="PAGADO",0,C13)</f>
        <v>0</v>
      </c>
      <c r="AA8" s="139" t="s">
        <v>157</v>
      </c>
      <c r="AB8" s="139"/>
      <c r="AC8" s="139"/>
      <c r="AD8" s="139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 ht="15" customHeight="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9" t="s">
        <v>195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239</v>
      </c>
      <c r="AB53" s="139"/>
      <c r="AC53" s="139"/>
      <c r="AD53" s="139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37" t="s">
        <v>29</v>
      </c>
      <c r="AD93" s="137"/>
      <c r="AE93" s="137"/>
    </row>
    <row r="94" spans="2:31">
      <c r="H94" s="138" t="s">
        <v>28</v>
      </c>
      <c r="I94" s="138"/>
      <c r="J94" s="138"/>
      <c r="V94" s="17"/>
      <c r="AC94" s="137"/>
      <c r="AD94" s="137"/>
      <c r="AE94" s="137"/>
    </row>
    <row r="95" spans="2:31">
      <c r="H95" s="138"/>
      <c r="I95" s="138"/>
      <c r="J95" s="138"/>
      <c r="V95" s="17"/>
      <c r="AC95" s="137"/>
      <c r="AD95" s="137"/>
      <c r="AE95" s="13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39" t="s">
        <v>287</v>
      </c>
      <c r="F99" s="139"/>
      <c r="G99" s="139"/>
      <c r="H99" s="139"/>
      <c r="V99" s="17"/>
      <c r="X99" s="23" t="s">
        <v>282</v>
      </c>
      <c r="Y99" s="20">
        <f>IF(B99="PAGADO",0,C104)</f>
        <v>0</v>
      </c>
      <c r="AA99" s="139" t="s">
        <v>134</v>
      </c>
      <c r="AB99" s="139"/>
      <c r="AC99" s="139"/>
      <c r="AD99" s="139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40" t="str">
        <f>IF(C104&lt;0,"NO PAGAR","COBRAR")</f>
        <v>COBRAR</v>
      </c>
      <c r="C105" s="14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40" t="str">
        <f>IF(Y104&lt;0,"NO PAGAR","COBRAR")</f>
        <v>COBRAR</v>
      </c>
      <c r="Y105" s="14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32" t="s">
        <v>9</v>
      </c>
      <c r="C106" s="133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2" t="s">
        <v>9</v>
      </c>
      <c r="Y106" s="133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34" t="s">
        <v>7</v>
      </c>
      <c r="F115" s="135"/>
      <c r="G115" s="136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34" t="s">
        <v>7</v>
      </c>
      <c r="AB115" s="135"/>
      <c r="AC115" s="136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34" t="s">
        <v>7</v>
      </c>
      <c r="O117" s="135"/>
      <c r="P117" s="135"/>
      <c r="Q117" s="136"/>
      <c r="R117" s="18">
        <f>SUM(R101:R116)</f>
        <v>0</v>
      </c>
      <c r="S117" s="3"/>
      <c r="V117" s="17"/>
      <c r="X117" s="12"/>
      <c r="Y117" s="10"/>
      <c r="AJ117" s="134" t="s">
        <v>7</v>
      </c>
      <c r="AK117" s="135"/>
      <c r="AL117" s="135"/>
      <c r="AM117" s="136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38" t="s">
        <v>30</v>
      </c>
      <c r="I131" s="138"/>
      <c r="J131" s="138"/>
      <c r="V131" s="17"/>
      <c r="AA131" s="138" t="s">
        <v>31</v>
      </c>
      <c r="AB131" s="138"/>
      <c r="AC131" s="138"/>
    </row>
    <row r="132" spans="1:43">
      <c r="H132" s="138"/>
      <c r="I132" s="138"/>
      <c r="J132" s="138"/>
      <c r="V132" s="17"/>
      <c r="AA132" s="138"/>
      <c r="AB132" s="138"/>
      <c r="AC132" s="138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39" t="s">
        <v>20</v>
      </c>
      <c r="F136" s="139"/>
      <c r="G136" s="139"/>
      <c r="H136" s="139"/>
      <c r="V136" s="17"/>
      <c r="X136" s="23" t="s">
        <v>82</v>
      </c>
      <c r="Y136" s="20">
        <f>IF(B136="PAGADO",0,C141)</f>
        <v>0</v>
      </c>
      <c r="AA136" s="139" t="s">
        <v>20</v>
      </c>
      <c r="AB136" s="139"/>
      <c r="AC136" s="139"/>
      <c r="AD136" s="139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41" t="str">
        <f>IF(Y141&lt;0,"NO PAGAR","COBRAR'")</f>
        <v>COBRAR'</v>
      </c>
      <c r="Y142" s="14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41" t="str">
        <f>IF(C141&lt;0,"NO PAGAR","COBRAR'")</f>
        <v>COBRAR'</v>
      </c>
      <c r="C143" s="141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32" t="s">
        <v>9</v>
      </c>
      <c r="C144" s="133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2" t="s">
        <v>9</v>
      </c>
      <c r="Y144" s="133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34" t="s">
        <v>7</v>
      </c>
      <c r="F152" s="135"/>
      <c r="G152" s="136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4" t="s">
        <v>7</v>
      </c>
      <c r="AB152" s="135"/>
      <c r="AC152" s="136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34" t="s">
        <v>7</v>
      </c>
      <c r="O154" s="135"/>
      <c r="P154" s="135"/>
      <c r="Q154" s="136"/>
      <c r="R154" s="18">
        <f>SUM(R138:R153)</f>
        <v>0</v>
      </c>
      <c r="S154" s="3"/>
      <c r="V154" s="17"/>
      <c r="X154" s="12"/>
      <c r="Y154" s="10"/>
      <c r="AJ154" s="134" t="s">
        <v>7</v>
      </c>
      <c r="AK154" s="135"/>
      <c r="AL154" s="135"/>
      <c r="AM154" s="136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37" t="s">
        <v>29</v>
      </c>
      <c r="AD179" s="137"/>
      <c r="AE179" s="137"/>
    </row>
    <row r="180" spans="2:41">
      <c r="H180" s="138" t="s">
        <v>28</v>
      </c>
      <c r="I180" s="138"/>
      <c r="J180" s="138"/>
      <c r="V180" s="17"/>
      <c r="AC180" s="137"/>
      <c r="AD180" s="137"/>
      <c r="AE180" s="137"/>
    </row>
    <row r="181" spans="2:41">
      <c r="H181" s="138"/>
      <c r="I181" s="138"/>
      <c r="J181" s="138"/>
      <c r="V181" s="17"/>
      <c r="AC181" s="137"/>
      <c r="AD181" s="137"/>
      <c r="AE181" s="13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39" t="s">
        <v>20</v>
      </c>
      <c r="F185" s="139"/>
      <c r="G185" s="139"/>
      <c r="H185" s="139"/>
      <c r="V185" s="17"/>
      <c r="X185" s="23" t="s">
        <v>82</v>
      </c>
      <c r="Y185" s="20">
        <f>IF(B185="PAGADO",0,C190)</f>
        <v>0</v>
      </c>
      <c r="AA185" s="139" t="s">
        <v>20</v>
      </c>
      <c r="AB185" s="139"/>
      <c r="AC185" s="139"/>
      <c r="AD185" s="139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40" t="str">
        <f>IF(C190&lt;0,"NO PAGAR","COBRAR")</f>
        <v>COBRAR</v>
      </c>
      <c r="C191" s="14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40" t="str">
        <f>IF(Y190&lt;0,"NO PAGAR","COBRAR")</f>
        <v>COBRAR</v>
      </c>
      <c r="Y191" s="14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32" t="s">
        <v>9</v>
      </c>
      <c r="C192" s="133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2" t="s">
        <v>9</v>
      </c>
      <c r="Y192" s="133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34" t="s">
        <v>7</v>
      </c>
      <c r="F201" s="135"/>
      <c r="G201" s="136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34" t="s">
        <v>7</v>
      </c>
      <c r="AB201" s="135"/>
      <c r="AC201" s="136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34" t="s">
        <v>7</v>
      </c>
      <c r="O203" s="135"/>
      <c r="P203" s="135"/>
      <c r="Q203" s="136"/>
      <c r="R203" s="18">
        <f>SUM(R187:R202)</f>
        <v>0</v>
      </c>
      <c r="S203" s="3"/>
      <c r="V203" s="17"/>
      <c r="X203" s="12"/>
      <c r="Y203" s="10"/>
      <c r="AJ203" s="134" t="s">
        <v>7</v>
      </c>
      <c r="AK203" s="135"/>
      <c r="AL203" s="135"/>
      <c r="AM203" s="136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38" t="s">
        <v>30</v>
      </c>
      <c r="I225" s="138"/>
      <c r="J225" s="138"/>
      <c r="V225" s="17"/>
      <c r="AA225" s="138" t="s">
        <v>31</v>
      </c>
      <c r="AB225" s="138"/>
      <c r="AC225" s="138"/>
    </row>
    <row r="226" spans="2:41">
      <c r="H226" s="138"/>
      <c r="I226" s="138"/>
      <c r="J226" s="138"/>
      <c r="V226" s="17"/>
      <c r="AA226" s="138"/>
      <c r="AB226" s="138"/>
      <c r="AC226" s="138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39" t="s">
        <v>20</v>
      </c>
      <c r="F230" s="139"/>
      <c r="G230" s="139"/>
      <c r="H230" s="139"/>
      <c r="V230" s="17"/>
      <c r="X230" s="23" t="s">
        <v>32</v>
      </c>
      <c r="Y230" s="20">
        <f>IF(B1030="PAGADO",0,C235)</f>
        <v>0</v>
      </c>
      <c r="AA230" s="139" t="s">
        <v>20</v>
      </c>
      <c r="AB230" s="139"/>
      <c r="AC230" s="139"/>
      <c r="AD230" s="139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41" t="str">
        <f>IF(Y235&lt;0,"NO PAGAR","COBRAR'")</f>
        <v>COBRAR'</v>
      </c>
      <c r="Y236" s="141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41" t="str">
        <f>IF(C235&lt;0,"NO PAGAR","COBRAR'")</f>
        <v>COBRAR'</v>
      </c>
      <c r="C237" s="141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32" t="s">
        <v>9</v>
      </c>
      <c r="C238" s="133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2" t="s">
        <v>9</v>
      </c>
      <c r="Y238" s="133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34" t="s">
        <v>7</v>
      </c>
      <c r="F246" s="135"/>
      <c r="G246" s="136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34" t="s">
        <v>7</v>
      </c>
      <c r="AB246" s="135"/>
      <c r="AC246" s="136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34" t="s">
        <v>7</v>
      </c>
      <c r="O248" s="135"/>
      <c r="P248" s="135"/>
      <c r="Q248" s="136"/>
      <c r="R248" s="18">
        <f>SUM(R232:R247)</f>
        <v>0</v>
      </c>
      <c r="S248" s="3"/>
      <c r="V248" s="17"/>
      <c r="X248" s="12"/>
      <c r="Y248" s="10"/>
      <c r="AJ248" s="134" t="s">
        <v>7</v>
      </c>
      <c r="AK248" s="135"/>
      <c r="AL248" s="135"/>
      <c r="AM248" s="136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37" t="s">
        <v>29</v>
      </c>
      <c r="AD271" s="137"/>
      <c r="AE271" s="137"/>
    </row>
    <row r="272" spans="2:31">
      <c r="H272" s="138" t="s">
        <v>28</v>
      </c>
      <c r="I272" s="138"/>
      <c r="J272" s="138"/>
      <c r="V272" s="17"/>
      <c r="AC272" s="137"/>
      <c r="AD272" s="137"/>
      <c r="AE272" s="137"/>
    </row>
    <row r="273" spans="2:41">
      <c r="H273" s="138"/>
      <c r="I273" s="138"/>
      <c r="J273" s="138"/>
      <c r="V273" s="17"/>
      <c r="AC273" s="137"/>
      <c r="AD273" s="137"/>
      <c r="AE273" s="13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39" t="s">
        <v>20</v>
      </c>
      <c r="F277" s="139"/>
      <c r="G277" s="139"/>
      <c r="H277" s="139"/>
      <c r="V277" s="17"/>
      <c r="X277" s="23" t="s">
        <v>282</v>
      </c>
      <c r="Y277" s="20">
        <f>IF(B277="PAGADO",0,C282)</f>
        <v>0</v>
      </c>
      <c r="AA277" s="139" t="s">
        <v>134</v>
      </c>
      <c r="AB277" s="139"/>
      <c r="AC277" s="139"/>
      <c r="AD277" s="139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640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40" t="str">
        <f>IF(C282&lt;0,"NO PAGAR","COBRAR")</f>
        <v>COBRAR</v>
      </c>
      <c r="C283" s="14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40" t="str">
        <f>IF(Y282&lt;0,"NO PAGAR","COBRAR")</f>
        <v>COBRAR</v>
      </c>
      <c r="Y283" s="14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32" t="s">
        <v>9</v>
      </c>
      <c r="C284" s="133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2" t="s">
        <v>9</v>
      </c>
      <c r="Y284" s="133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34" t="s">
        <v>7</v>
      </c>
      <c r="F293" s="135"/>
      <c r="G293" s="136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34" t="s">
        <v>7</v>
      </c>
      <c r="AB293" s="135"/>
      <c r="AC293" s="136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34" t="s">
        <v>7</v>
      </c>
      <c r="O295" s="135"/>
      <c r="P295" s="135"/>
      <c r="Q295" s="136"/>
      <c r="R295" s="18">
        <f>SUM(R279:R294)</f>
        <v>0</v>
      </c>
      <c r="S295" s="3"/>
      <c r="V295" s="17"/>
      <c r="X295" s="12"/>
      <c r="Y295" s="10"/>
      <c r="AJ295" s="134" t="s">
        <v>7</v>
      </c>
      <c r="AK295" s="135"/>
      <c r="AL295" s="135"/>
      <c r="AM295" s="136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38" t="s">
        <v>30</v>
      </c>
      <c r="I317" s="138"/>
      <c r="J317" s="138"/>
      <c r="V317" s="17"/>
      <c r="AA317" s="138" t="s">
        <v>31</v>
      </c>
      <c r="AB317" s="138"/>
      <c r="AC317" s="138"/>
    </row>
    <row r="318" spans="1:43">
      <c r="H318" s="138"/>
      <c r="I318" s="138"/>
      <c r="J318" s="138"/>
      <c r="V318" s="17"/>
      <c r="AA318" s="138"/>
      <c r="AB318" s="138"/>
      <c r="AC318" s="138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39" t="s">
        <v>20</v>
      </c>
      <c r="F322" s="139"/>
      <c r="G322" s="139"/>
      <c r="H322" s="139"/>
      <c r="V322" s="17"/>
      <c r="X322" s="23" t="s">
        <v>32</v>
      </c>
      <c r="Y322" s="20">
        <f>IF(B1122="PAGADO",0,C327)</f>
        <v>0</v>
      </c>
      <c r="AA322" s="139" t="s">
        <v>20</v>
      </c>
      <c r="AB322" s="139"/>
      <c r="AC322" s="139"/>
      <c r="AD322" s="139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41" t="str">
        <f>IF(Y327&lt;0,"NO PAGAR","COBRAR'")</f>
        <v>COBRAR'</v>
      </c>
      <c r="Y328" s="141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41" t="str">
        <f>IF(C327&lt;0,"NO PAGAR","COBRAR'")</f>
        <v>COBRAR'</v>
      </c>
      <c r="C329" s="141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32" t="s">
        <v>9</v>
      </c>
      <c r="C330" s="133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2" t="s">
        <v>9</v>
      </c>
      <c r="Y330" s="133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34" t="s">
        <v>7</v>
      </c>
      <c r="F338" s="135"/>
      <c r="G338" s="136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34" t="s">
        <v>7</v>
      </c>
      <c r="AB338" s="135"/>
      <c r="AC338" s="136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34" t="s">
        <v>7</v>
      </c>
      <c r="O340" s="135"/>
      <c r="P340" s="135"/>
      <c r="Q340" s="136"/>
      <c r="R340" s="18">
        <f>SUM(R324:R339)</f>
        <v>0</v>
      </c>
      <c r="S340" s="3"/>
      <c r="V340" s="17"/>
      <c r="X340" s="12"/>
      <c r="Y340" s="10"/>
      <c r="AJ340" s="134" t="s">
        <v>7</v>
      </c>
      <c r="AK340" s="135"/>
      <c r="AL340" s="135"/>
      <c r="AM340" s="136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37" t="s">
        <v>29</v>
      </c>
      <c r="AD364" s="137"/>
      <c r="AE364" s="137"/>
    </row>
    <row r="365" spans="8:31">
      <c r="H365" s="138" t="s">
        <v>28</v>
      </c>
      <c r="I365" s="138"/>
      <c r="J365" s="138"/>
      <c r="V365" s="17"/>
      <c r="AC365" s="137"/>
      <c r="AD365" s="137"/>
      <c r="AE365" s="137"/>
    </row>
    <row r="366" spans="8:31">
      <c r="H366" s="138"/>
      <c r="I366" s="138"/>
      <c r="J366" s="138"/>
      <c r="V366" s="17"/>
      <c r="AC366" s="137"/>
      <c r="AD366" s="137"/>
      <c r="AE366" s="13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39" t="s">
        <v>20</v>
      </c>
      <c r="F370" s="139"/>
      <c r="G370" s="139"/>
      <c r="H370" s="139"/>
      <c r="V370" s="17"/>
      <c r="X370" s="23" t="s">
        <v>32</v>
      </c>
      <c r="Y370" s="20">
        <f>IF(B370="PAGADO",0,C375)</f>
        <v>0</v>
      </c>
      <c r="AA370" s="139" t="s">
        <v>20</v>
      </c>
      <c r="AB370" s="139"/>
      <c r="AC370" s="139"/>
      <c r="AD370" s="139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40" t="str">
        <f>IF(C375&lt;0,"NO PAGAR","COBRAR")</f>
        <v>COBRAR</v>
      </c>
      <c r="C376" s="14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40" t="str">
        <f>IF(Y375&lt;0,"NO PAGAR","COBRAR")</f>
        <v>COBRAR</v>
      </c>
      <c r="Y376" s="14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32" t="s">
        <v>9</v>
      </c>
      <c r="C377" s="133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2" t="s">
        <v>9</v>
      </c>
      <c r="Y377" s="133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34" t="s">
        <v>7</v>
      </c>
      <c r="F386" s="135"/>
      <c r="G386" s="136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34" t="s">
        <v>7</v>
      </c>
      <c r="AB386" s="135"/>
      <c r="AC386" s="136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34" t="s">
        <v>7</v>
      </c>
      <c r="O388" s="135"/>
      <c r="P388" s="135"/>
      <c r="Q388" s="136"/>
      <c r="R388" s="18">
        <f>SUM(R372:R387)</f>
        <v>0</v>
      </c>
      <c r="S388" s="3"/>
      <c r="V388" s="17"/>
      <c r="X388" s="12"/>
      <c r="Y388" s="10"/>
      <c r="AJ388" s="134" t="s">
        <v>7</v>
      </c>
      <c r="AK388" s="135"/>
      <c r="AL388" s="135"/>
      <c r="AM388" s="136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38" t="s">
        <v>30</v>
      </c>
      <c r="I410" s="138"/>
      <c r="J410" s="138"/>
      <c r="V410" s="17"/>
      <c r="AA410" s="138" t="s">
        <v>31</v>
      </c>
      <c r="AB410" s="138"/>
      <c r="AC410" s="138"/>
    </row>
    <row r="411" spans="1:43">
      <c r="H411" s="138"/>
      <c r="I411" s="138"/>
      <c r="J411" s="138"/>
      <c r="V411" s="17"/>
      <c r="AA411" s="138"/>
      <c r="AB411" s="138"/>
      <c r="AC411" s="138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39" t="s">
        <v>20</v>
      </c>
      <c r="F415" s="139"/>
      <c r="G415" s="139"/>
      <c r="H415" s="139"/>
      <c r="V415" s="17"/>
      <c r="X415" s="23" t="s">
        <v>32</v>
      </c>
      <c r="Y415" s="20">
        <f>IF(B1215="PAGADO",0,C420)</f>
        <v>0</v>
      </c>
      <c r="AA415" s="139" t="s">
        <v>20</v>
      </c>
      <c r="AB415" s="139"/>
      <c r="AC415" s="139"/>
      <c r="AD415" s="139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1" t="str">
        <f>IF(Y420&lt;0,"NO PAGAR","COBRAR'")</f>
        <v>COBRAR'</v>
      </c>
      <c r="Y421" s="141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1" t="str">
        <f>IF(C420&lt;0,"NO PAGAR","COBRAR'")</f>
        <v>COBRAR'</v>
      </c>
      <c r="C422" s="141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2" t="s">
        <v>9</v>
      </c>
      <c r="C423" s="133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2" t="s">
        <v>9</v>
      </c>
      <c r="Y423" s="13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34" t="s">
        <v>7</v>
      </c>
      <c r="F431" s="135"/>
      <c r="G431" s="136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4" t="s">
        <v>7</v>
      </c>
      <c r="AB431" s="135"/>
      <c r="AC431" s="136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34" t="s">
        <v>7</v>
      </c>
      <c r="O433" s="135"/>
      <c r="P433" s="135"/>
      <c r="Q433" s="136"/>
      <c r="R433" s="18">
        <f>SUM(R417:R432)</f>
        <v>0</v>
      </c>
      <c r="S433" s="3"/>
      <c r="V433" s="17"/>
      <c r="X433" s="12"/>
      <c r="Y433" s="10"/>
      <c r="AJ433" s="134" t="s">
        <v>7</v>
      </c>
      <c r="AK433" s="135"/>
      <c r="AL433" s="135"/>
      <c r="AM433" s="136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0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  <c r="AC461" s="137" t="s">
        <v>29</v>
      </c>
      <c r="AD461" s="137"/>
      <c r="AE461" s="137"/>
    </row>
    <row r="462" spans="8:31">
      <c r="H462" s="138" t="s">
        <v>28</v>
      </c>
      <c r="I462" s="138"/>
      <c r="J462" s="138"/>
      <c r="V462" s="17"/>
      <c r="AC462" s="137"/>
      <c r="AD462" s="137"/>
      <c r="AE462" s="137"/>
    </row>
    <row r="463" spans="8:31">
      <c r="H463" s="138"/>
      <c r="I463" s="138"/>
      <c r="J463" s="138"/>
      <c r="V463" s="17"/>
      <c r="AC463" s="137"/>
      <c r="AD463" s="137"/>
      <c r="AE463" s="137"/>
    </row>
    <row r="464" spans="8:31">
      <c r="V464" s="17"/>
    </row>
    <row r="465" spans="2:41">
      <c r="V465" s="17"/>
    </row>
    <row r="466" spans="2:41" ht="23.25">
      <c r="B466" s="22" t="s">
        <v>66</v>
      </c>
      <c r="V466" s="17"/>
      <c r="X466" s="22" t="s">
        <v>66</v>
      </c>
    </row>
    <row r="467" spans="2:41" ht="23.25">
      <c r="B467" s="23" t="s">
        <v>32</v>
      </c>
      <c r="C467" s="20">
        <f>IF(X415="PAGADO",0,Y420)</f>
        <v>0</v>
      </c>
      <c r="E467" s="139" t="s">
        <v>20</v>
      </c>
      <c r="F467" s="139"/>
      <c r="G467" s="139"/>
      <c r="H467" s="139"/>
      <c r="V467" s="17"/>
      <c r="X467" s="23" t="s">
        <v>32</v>
      </c>
      <c r="Y467" s="20">
        <f>IF(B467="PAGADO",0,C472)</f>
        <v>0</v>
      </c>
      <c r="AA467" s="139" t="s">
        <v>20</v>
      </c>
      <c r="AB467" s="139"/>
      <c r="AC467" s="139"/>
      <c r="AD467" s="139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0" t="str">
        <f>IF(C472&lt;0,"NO PAGAR","COBRAR")</f>
        <v>COBRAR</v>
      </c>
      <c r="C473" s="14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0" t="str">
        <f>IF(Y472&lt;0,"NO PAGAR","COBRAR")</f>
        <v>COBRAR</v>
      </c>
      <c r="Y473" s="14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2" t="s">
        <v>9</v>
      </c>
      <c r="C474" s="133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2" t="s">
        <v>9</v>
      </c>
      <c r="Y474" s="133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34" t="s">
        <v>7</v>
      </c>
      <c r="F483" s="135"/>
      <c r="G483" s="136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34" t="s">
        <v>7</v>
      </c>
      <c r="AB483" s="135"/>
      <c r="AC483" s="136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34" t="s">
        <v>7</v>
      </c>
      <c r="O485" s="135"/>
      <c r="P485" s="135"/>
      <c r="Q485" s="136"/>
      <c r="R485" s="18">
        <f>SUM(R469:R484)</f>
        <v>0</v>
      </c>
      <c r="S485" s="3"/>
      <c r="V485" s="17"/>
      <c r="X485" s="12"/>
      <c r="Y485" s="10"/>
      <c r="AJ485" s="134" t="s">
        <v>7</v>
      </c>
      <c r="AK485" s="135"/>
      <c r="AL485" s="135"/>
      <c r="AM485" s="136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>
      <c r="H507" s="138" t="s">
        <v>30</v>
      </c>
      <c r="I507" s="138"/>
      <c r="J507" s="138"/>
      <c r="V507" s="17"/>
      <c r="AA507" s="138" t="s">
        <v>31</v>
      </c>
      <c r="AB507" s="138"/>
      <c r="AC507" s="138"/>
    </row>
    <row r="508" spans="1:43">
      <c r="H508" s="138"/>
      <c r="I508" s="138"/>
      <c r="J508" s="138"/>
      <c r="V508" s="17"/>
      <c r="AA508" s="138"/>
      <c r="AB508" s="138"/>
      <c r="AC508" s="138"/>
    </row>
    <row r="509" spans="1:43">
      <c r="V509" s="17"/>
    </row>
    <row r="510" spans="1:43">
      <c r="V510" s="17"/>
    </row>
    <row r="511" spans="1:43" ht="23.25">
      <c r="B511" s="24" t="s">
        <v>66</v>
      </c>
      <c r="V511" s="17"/>
      <c r="X511" s="22" t="s">
        <v>66</v>
      </c>
    </row>
    <row r="512" spans="1:43" ht="23.25">
      <c r="B512" s="23" t="s">
        <v>32</v>
      </c>
      <c r="C512" s="20">
        <f>IF(X467="PAGADO",0,C472)</f>
        <v>0</v>
      </c>
      <c r="E512" s="139" t="s">
        <v>20</v>
      </c>
      <c r="F512" s="139"/>
      <c r="G512" s="139"/>
      <c r="H512" s="139"/>
      <c r="V512" s="17"/>
      <c r="X512" s="23" t="s">
        <v>32</v>
      </c>
      <c r="Y512" s="20">
        <f>IF(B1312="PAGADO",0,C517)</f>
        <v>0</v>
      </c>
      <c r="AA512" s="139" t="s">
        <v>20</v>
      </c>
      <c r="AB512" s="139"/>
      <c r="AC512" s="139"/>
      <c r="AD512" s="139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1" t="str">
        <f>IF(Y517&lt;0,"NO PAGAR","COBRAR'")</f>
        <v>COBRAR'</v>
      </c>
      <c r="Y518" s="141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1" t="str">
        <f>IF(C517&lt;0,"NO PAGAR","COBRAR'")</f>
        <v>COBRAR'</v>
      </c>
      <c r="C519" s="141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2" t="s">
        <v>9</v>
      </c>
      <c r="C520" s="133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2" t="s">
        <v>9</v>
      </c>
      <c r="Y520" s="13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34" t="s">
        <v>7</v>
      </c>
      <c r="F528" s="135"/>
      <c r="G528" s="136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34" t="s">
        <v>7</v>
      </c>
      <c r="AB528" s="135"/>
      <c r="AC528" s="136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34" t="s">
        <v>7</v>
      </c>
      <c r="O530" s="135"/>
      <c r="P530" s="135"/>
      <c r="Q530" s="136"/>
      <c r="R530" s="18">
        <f>SUM(R514:R529)</f>
        <v>0</v>
      </c>
      <c r="S530" s="3"/>
      <c r="V530" s="17"/>
      <c r="X530" s="12"/>
      <c r="Y530" s="10"/>
      <c r="AJ530" s="134" t="s">
        <v>7</v>
      </c>
      <c r="AK530" s="135"/>
      <c r="AL530" s="135"/>
      <c r="AM530" s="136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37" t="s">
        <v>29</v>
      </c>
      <c r="AD560" s="137"/>
      <c r="AE560" s="137"/>
    </row>
    <row r="561" spans="2:41">
      <c r="H561" s="138" t="s">
        <v>28</v>
      </c>
      <c r="I561" s="138"/>
      <c r="J561" s="138"/>
      <c r="V561" s="17"/>
      <c r="AC561" s="137"/>
      <c r="AD561" s="137"/>
      <c r="AE561" s="137"/>
    </row>
    <row r="562" spans="2:41">
      <c r="H562" s="138"/>
      <c r="I562" s="138"/>
      <c r="J562" s="138"/>
      <c r="V562" s="17"/>
      <c r="AC562" s="137"/>
      <c r="AD562" s="137"/>
      <c r="AE562" s="137"/>
    </row>
    <row r="563" spans="2:41">
      <c r="V563" s="17"/>
    </row>
    <row r="564" spans="2:41">
      <c r="V564" s="17"/>
    </row>
    <row r="565" spans="2:41" ht="23.25">
      <c r="B565" s="22" t="s">
        <v>67</v>
      </c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0</v>
      </c>
      <c r="E566" s="139" t="s">
        <v>20</v>
      </c>
      <c r="F566" s="139"/>
      <c r="G566" s="139"/>
      <c r="H566" s="139"/>
      <c r="V566" s="17"/>
      <c r="X566" s="23" t="s">
        <v>32</v>
      </c>
      <c r="Y566" s="20">
        <f>IF(B566="PAGADO",0,C571)</f>
        <v>0</v>
      </c>
      <c r="AA566" s="139" t="s">
        <v>20</v>
      </c>
      <c r="AB566" s="139"/>
      <c r="AC566" s="139"/>
      <c r="AD566" s="139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0" t="str">
        <f>IF(C571&lt;0,"NO PAGAR","COBRAR")</f>
        <v>COBRAR</v>
      </c>
      <c r="C572" s="14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0" t="str">
        <f>IF(Y571&lt;0,"NO PAGAR","COBRAR")</f>
        <v>COBRAR</v>
      </c>
      <c r="Y572" s="14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2" t="s">
        <v>9</v>
      </c>
      <c r="C573" s="133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2" t="s">
        <v>9</v>
      </c>
      <c r="Y573" s="13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34" t="s">
        <v>7</v>
      </c>
      <c r="F582" s="135"/>
      <c r="G582" s="136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34" t="s">
        <v>7</v>
      </c>
      <c r="AB582" s="135"/>
      <c r="AC582" s="136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34" t="s">
        <v>7</v>
      </c>
      <c r="O584" s="135"/>
      <c r="P584" s="135"/>
      <c r="Q584" s="136"/>
      <c r="R584" s="18">
        <f>SUM(R568:R583)</f>
        <v>0</v>
      </c>
      <c r="S584" s="3"/>
      <c r="V584" s="17"/>
      <c r="X584" s="12"/>
      <c r="Y584" s="10"/>
      <c r="AJ584" s="134" t="s">
        <v>7</v>
      </c>
      <c r="AK584" s="135"/>
      <c r="AL584" s="135"/>
      <c r="AM584" s="136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>
      <c r="H606" s="138" t="s">
        <v>30</v>
      </c>
      <c r="I606" s="138"/>
      <c r="J606" s="138"/>
      <c r="V606" s="17"/>
      <c r="AA606" s="138" t="s">
        <v>31</v>
      </c>
      <c r="AB606" s="138"/>
      <c r="AC606" s="138"/>
    </row>
    <row r="607" spans="1:43">
      <c r="H607" s="138"/>
      <c r="I607" s="138"/>
      <c r="J607" s="138"/>
      <c r="V607" s="17"/>
      <c r="AA607" s="138"/>
      <c r="AB607" s="138"/>
      <c r="AC607" s="138"/>
    </row>
    <row r="608" spans="1:43">
      <c r="V608" s="17"/>
    </row>
    <row r="609" spans="2:41">
      <c r="V609" s="17"/>
    </row>
    <row r="610" spans="2:41" ht="23.25">
      <c r="B610" s="24" t="s">
        <v>67</v>
      </c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0</v>
      </c>
      <c r="E611" s="139" t="s">
        <v>20</v>
      </c>
      <c r="F611" s="139"/>
      <c r="G611" s="139"/>
      <c r="H611" s="139"/>
      <c r="V611" s="17"/>
      <c r="X611" s="23" t="s">
        <v>32</v>
      </c>
      <c r="Y611" s="20">
        <f>IF(B1411="PAGADO",0,C616)</f>
        <v>0</v>
      </c>
      <c r="AA611" s="139" t="s">
        <v>20</v>
      </c>
      <c r="AB611" s="139"/>
      <c r="AC611" s="139"/>
      <c r="AD611" s="139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1" t="str">
        <f>IF(Y616&lt;0,"NO PAGAR","COBRAR'")</f>
        <v>COBRAR'</v>
      </c>
      <c r="Y617" s="141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1" t="str">
        <f>IF(C616&lt;0,"NO PAGAR","COBRAR'")</f>
        <v>COBRAR'</v>
      </c>
      <c r="C618" s="14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2" t="s">
        <v>9</v>
      </c>
      <c r="C619" s="133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2" t="s">
        <v>9</v>
      </c>
      <c r="Y619" s="13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34" t="s">
        <v>7</v>
      </c>
      <c r="F627" s="135"/>
      <c r="G627" s="136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34" t="s">
        <v>7</v>
      </c>
      <c r="AB627" s="135"/>
      <c r="AC627" s="136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34" t="s">
        <v>7</v>
      </c>
      <c r="O629" s="135"/>
      <c r="P629" s="135"/>
      <c r="Q629" s="136"/>
      <c r="R629" s="18">
        <f>SUM(R613:R628)</f>
        <v>0</v>
      </c>
      <c r="S629" s="3"/>
      <c r="V629" s="17"/>
      <c r="X629" s="12"/>
      <c r="Y629" s="10"/>
      <c r="AJ629" s="134" t="s">
        <v>7</v>
      </c>
      <c r="AK629" s="135"/>
      <c r="AL629" s="135"/>
      <c r="AM629" s="136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37" t="s">
        <v>29</v>
      </c>
      <c r="AD653" s="137"/>
      <c r="AE653" s="137"/>
    </row>
    <row r="654" spans="8:31">
      <c r="H654" s="138" t="s">
        <v>28</v>
      </c>
      <c r="I654" s="138"/>
      <c r="J654" s="138"/>
      <c r="V654" s="17"/>
      <c r="AC654" s="137"/>
      <c r="AD654" s="137"/>
      <c r="AE654" s="137"/>
    </row>
    <row r="655" spans="8:31">
      <c r="H655" s="138"/>
      <c r="I655" s="138"/>
      <c r="J655" s="138"/>
      <c r="V655" s="17"/>
      <c r="AC655" s="137"/>
      <c r="AD655" s="137"/>
      <c r="AE655" s="137"/>
    </row>
    <row r="656" spans="8:31">
      <c r="V656" s="17"/>
    </row>
    <row r="657" spans="2:41">
      <c r="V657" s="17"/>
    </row>
    <row r="658" spans="2:41" ht="23.25">
      <c r="B658" s="22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0</v>
      </c>
      <c r="E659" s="139" t="s">
        <v>20</v>
      </c>
      <c r="F659" s="139"/>
      <c r="G659" s="139"/>
      <c r="H659" s="139"/>
      <c r="V659" s="17"/>
      <c r="X659" s="23" t="s">
        <v>32</v>
      </c>
      <c r="Y659" s="20">
        <f>IF(B659="PAGADO",0,C664)</f>
        <v>0</v>
      </c>
      <c r="AA659" s="139" t="s">
        <v>20</v>
      </c>
      <c r="AB659" s="139"/>
      <c r="AC659" s="139"/>
      <c r="AD659" s="139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0" t="str">
        <f>IF(C664&lt;0,"NO PAGAR","COBRAR")</f>
        <v>COBRAR</v>
      </c>
      <c r="C665" s="14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0" t="str">
        <f>IF(Y664&lt;0,"NO PAGAR","COBRAR")</f>
        <v>COBRAR</v>
      </c>
      <c r="Y665" s="14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2" t="s">
        <v>9</v>
      </c>
      <c r="C666" s="133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2" t="s">
        <v>9</v>
      </c>
      <c r="Y666" s="133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4" t="s">
        <v>7</v>
      </c>
      <c r="F675" s="135"/>
      <c r="G675" s="136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4" t="s">
        <v>7</v>
      </c>
      <c r="AB675" s="135"/>
      <c r="AC675" s="136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34" t="s">
        <v>7</v>
      </c>
      <c r="O677" s="135"/>
      <c r="P677" s="135"/>
      <c r="Q677" s="136"/>
      <c r="R677" s="18">
        <f>SUM(R661:R676)</f>
        <v>0</v>
      </c>
      <c r="S677" s="3"/>
      <c r="V677" s="17"/>
      <c r="X677" s="12"/>
      <c r="Y677" s="10"/>
      <c r="AJ677" s="134" t="s">
        <v>7</v>
      </c>
      <c r="AK677" s="135"/>
      <c r="AL677" s="135"/>
      <c r="AM677" s="136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38" t="s">
        <v>30</v>
      </c>
      <c r="I699" s="138"/>
      <c r="J699" s="138"/>
      <c r="V699" s="17"/>
      <c r="AA699" s="138" t="s">
        <v>31</v>
      </c>
      <c r="AB699" s="138"/>
      <c r="AC699" s="138"/>
    </row>
    <row r="700" spans="1:43">
      <c r="H700" s="138"/>
      <c r="I700" s="138"/>
      <c r="J700" s="138"/>
      <c r="V700" s="17"/>
      <c r="AA700" s="138"/>
      <c r="AB700" s="138"/>
      <c r="AC700" s="138"/>
    </row>
    <row r="701" spans="1:43">
      <c r="V701" s="17"/>
    </row>
    <row r="702" spans="1:43">
      <c r="V702" s="17"/>
    </row>
    <row r="703" spans="1:43" ht="23.25">
      <c r="B703" s="24" t="s">
        <v>68</v>
      </c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0</v>
      </c>
      <c r="E704" s="139" t="s">
        <v>20</v>
      </c>
      <c r="F704" s="139"/>
      <c r="G704" s="139"/>
      <c r="H704" s="139"/>
      <c r="V704" s="17"/>
      <c r="X704" s="23" t="s">
        <v>32</v>
      </c>
      <c r="Y704" s="20">
        <f>IF(B1504="PAGADO",0,C709)</f>
        <v>0</v>
      </c>
      <c r="AA704" s="139" t="s">
        <v>20</v>
      </c>
      <c r="AB704" s="139"/>
      <c r="AC704" s="139"/>
      <c r="AD704" s="139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1" t="str">
        <f>IF(Y709&lt;0,"NO PAGAR","COBRAR'")</f>
        <v>COBRAR'</v>
      </c>
      <c r="Y710" s="14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41" t="str">
        <f>IF(C709&lt;0,"NO PAGAR","COBRAR'")</f>
        <v>COBRAR'</v>
      </c>
      <c r="C711" s="14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2" t="s">
        <v>9</v>
      </c>
      <c r="C712" s="133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2" t="s">
        <v>9</v>
      </c>
      <c r="Y712" s="13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34" t="s">
        <v>7</v>
      </c>
      <c r="F720" s="135"/>
      <c r="G720" s="136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34" t="s">
        <v>7</v>
      </c>
      <c r="AB720" s="135"/>
      <c r="AC720" s="136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34" t="s">
        <v>7</v>
      </c>
      <c r="O722" s="135"/>
      <c r="P722" s="135"/>
      <c r="Q722" s="136"/>
      <c r="R722" s="18">
        <f>SUM(R706:R721)</f>
        <v>0</v>
      </c>
      <c r="S722" s="3"/>
      <c r="V722" s="17"/>
      <c r="X722" s="12"/>
      <c r="Y722" s="10"/>
      <c r="AJ722" s="134" t="s">
        <v>7</v>
      </c>
      <c r="AK722" s="135"/>
      <c r="AL722" s="135"/>
      <c r="AM722" s="136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37" t="s">
        <v>29</v>
      </c>
      <c r="AD746" s="137"/>
      <c r="AE746" s="137"/>
    </row>
    <row r="747" spans="2:31">
      <c r="H747" s="138" t="s">
        <v>28</v>
      </c>
      <c r="I747" s="138"/>
      <c r="J747" s="138"/>
      <c r="V747" s="17"/>
      <c r="AC747" s="137"/>
      <c r="AD747" s="137"/>
      <c r="AE747" s="137"/>
    </row>
    <row r="748" spans="2:31">
      <c r="H748" s="138"/>
      <c r="I748" s="138"/>
      <c r="J748" s="138"/>
      <c r="V748" s="17"/>
      <c r="AC748" s="137"/>
      <c r="AD748" s="137"/>
      <c r="AE748" s="137"/>
    </row>
    <row r="749" spans="2:31">
      <c r="V749" s="17"/>
    </row>
    <row r="750" spans="2:31">
      <c r="V750" s="17"/>
    </row>
    <row r="751" spans="2:31" ht="23.25">
      <c r="B751" s="22" t="s">
        <v>69</v>
      </c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0</v>
      </c>
      <c r="E752" s="139" t="s">
        <v>20</v>
      </c>
      <c r="F752" s="139"/>
      <c r="G752" s="139"/>
      <c r="H752" s="139"/>
      <c r="V752" s="17"/>
      <c r="X752" s="23" t="s">
        <v>32</v>
      </c>
      <c r="Y752" s="20">
        <f>IF(B752="PAGADO",0,C757)</f>
        <v>0</v>
      </c>
      <c r="AA752" s="139" t="s">
        <v>20</v>
      </c>
      <c r="AB752" s="139"/>
      <c r="AC752" s="139"/>
      <c r="AD752" s="139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0" t="str">
        <f>IF(C757&lt;0,"NO PAGAR","COBRAR")</f>
        <v>COBRAR</v>
      </c>
      <c r="C758" s="14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0" t="str">
        <f>IF(Y757&lt;0,"NO PAGAR","COBRAR")</f>
        <v>COBRAR</v>
      </c>
      <c r="Y758" s="14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2" t="s">
        <v>9</v>
      </c>
      <c r="C759" s="133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2" t="s">
        <v>9</v>
      </c>
      <c r="Y759" s="133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4" t="s">
        <v>7</v>
      </c>
      <c r="F768" s="135"/>
      <c r="G768" s="136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4" t="s">
        <v>7</v>
      </c>
      <c r="AB768" s="135"/>
      <c r="AC768" s="136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34" t="s">
        <v>7</v>
      </c>
      <c r="O770" s="135"/>
      <c r="P770" s="135"/>
      <c r="Q770" s="136"/>
      <c r="R770" s="18">
        <f>SUM(R754:R769)</f>
        <v>0</v>
      </c>
      <c r="S770" s="3"/>
      <c r="V770" s="17"/>
      <c r="X770" s="12"/>
      <c r="Y770" s="10"/>
      <c r="AJ770" s="134" t="s">
        <v>7</v>
      </c>
      <c r="AK770" s="135"/>
      <c r="AL770" s="135"/>
      <c r="AM770" s="136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38" t="s">
        <v>30</v>
      </c>
      <c r="I792" s="138"/>
      <c r="J792" s="138"/>
      <c r="V792" s="17"/>
      <c r="AA792" s="138" t="s">
        <v>31</v>
      </c>
      <c r="AB792" s="138"/>
      <c r="AC792" s="138"/>
    </row>
    <row r="793" spans="1:43">
      <c r="H793" s="138"/>
      <c r="I793" s="138"/>
      <c r="J793" s="138"/>
      <c r="V793" s="17"/>
      <c r="AA793" s="138"/>
      <c r="AB793" s="138"/>
      <c r="AC793" s="138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0</v>
      </c>
      <c r="E797" s="139" t="s">
        <v>20</v>
      </c>
      <c r="F797" s="139"/>
      <c r="G797" s="139"/>
      <c r="H797" s="139"/>
      <c r="V797" s="17"/>
      <c r="X797" s="23" t="s">
        <v>32</v>
      </c>
      <c r="Y797" s="20">
        <f>IF(B1597="PAGADO",0,C802)</f>
        <v>0</v>
      </c>
      <c r="AA797" s="139" t="s">
        <v>20</v>
      </c>
      <c r="AB797" s="139"/>
      <c r="AC797" s="139"/>
      <c r="AD797" s="139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1" t="str">
        <f>IF(Y802&lt;0,"NO PAGAR","COBRAR'")</f>
        <v>COBRAR'</v>
      </c>
      <c r="Y803" s="14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1" t="str">
        <f>IF(C802&lt;0,"NO PAGAR","COBRAR'")</f>
        <v>COBRAR'</v>
      </c>
      <c r="C804" s="141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2" t="s">
        <v>9</v>
      </c>
      <c r="C805" s="133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2" t="s">
        <v>9</v>
      </c>
      <c r="Y805" s="13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34" t="s">
        <v>7</v>
      </c>
      <c r="F813" s="135"/>
      <c r="G813" s="136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34" t="s">
        <v>7</v>
      </c>
      <c r="AB813" s="135"/>
      <c r="AC813" s="136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34" t="s">
        <v>7</v>
      </c>
      <c r="O815" s="135"/>
      <c r="P815" s="135"/>
      <c r="Q815" s="136"/>
      <c r="R815" s="18">
        <f>SUM(R799:R814)</f>
        <v>0</v>
      </c>
      <c r="S815" s="3"/>
      <c r="V815" s="17"/>
      <c r="X815" s="12"/>
      <c r="Y815" s="10"/>
      <c r="AJ815" s="134" t="s">
        <v>7</v>
      </c>
      <c r="AK815" s="135"/>
      <c r="AL815" s="135"/>
      <c r="AM815" s="136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37" t="s">
        <v>29</v>
      </c>
      <c r="AD839" s="137"/>
      <c r="AE839" s="137"/>
    </row>
    <row r="840" spans="2:41">
      <c r="H840" s="138" t="s">
        <v>28</v>
      </c>
      <c r="I840" s="138"/>
      <c r="J840" s="138"/>
      <c r="V840" s="17"/>
      <c r="AC840" s="137"/>
      <c r="AD840" s="137"/>
      <c r="AE840" s="137"/>
    </row>
    <row r="841" spans="2:41">
      <c r="H841" s="138"/>
      <c r="I841" s="138"/>
      <c r="J841" s="138"/>
      <c r="V841" s="17"/>
      <c r="AC841" s="137"/>
      <c r="AD841" s="137"/>
      <c r="AE841" s="137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0</v>
      </c>
      <c r="E845" s="139" t="s">
        <v>20</v>
      </c>
      <c r="F845" s="139"/>
      <c r="G845" s="139"/>
      <c r="H845" s="139"/>
      <c r="V845" s="17"/>
      <c r="X845" s="23" t="s">
        <v>32</v>
      </c>
      <c r="Y845" s="20">
        <f>IF(B845="PAGADO",0,C850)</f>
        <v>0</v>
      </c>
      <c r="AA845" s="139" t="s">
        <v>20</v>
      </c>
      <c r="AB845" s="139"/>
      <c r="AC845" s="139"/>
      <c r="AD845" s="139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0" t="str">
        <f>IF(C850&lt;0,"NO PAGAR","COBRAR")</f>
        <v>COBRAR</v>
      </c>
      <c r="C851" s="14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0" t="str">
        <f>IF(Y850&lt;0,"NO PAGAR","COBRAR")</f>
        <v>COBRAR</v>
      </c>
      <c r="Y851" s="14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2" t="s">
        <v>9</v>
      </c>
      <c r="C852" s="133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2" t="s">
        <v>9</v>
      </c>
      <c r="Y852" s="133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4" t="s">
        <v>7</v>
      </c>
      <c r="F861" s="135"/>
      <c r="G861" s="136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4" t="s">
        <v>7</v>
      </c>
      <c r="AB861" s="135"/>
      <c r="AC861" s="136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34" t="s">
        <v>7</v>
      </c>
      <c r="O863" s="135"/>
      <c r="P863" s="135"/>
      <c r="Q863" s="136"/>
      <c r="R863" s="18">
        <f>SUM(R847:R862)</f>
        <v>0</v>
      </c>
      <c r="S863" s="3"/>
      <c r="V863" s="17"/>
      <c r="X863" s="12"/>
      <c r="Y863" s="10"/>
      <c r="AJ863" s="134" t="s">
        <v>7</v>
      </c>
      <c r="AK863" s="135"/>
      <c r="AL863" s="135"/>
      <c r="AM863" s="136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>
      <c r="H885" s="138" t="s">
        <v>30</v>
      </c>
      <c r="I885" s="138"/>
      <c r="J885" s="138"/>
      <c r="V885" s="17"/>
      <c r="AA885" s="138" t="s">
        <v>31</v>
      </c>
      <c r="AB885" s="138"/>
      <c r="AC885" s="138"/>
    </row>
    <row r="886" spans="1:43">
      <c r="H886" s="138"/>
      <c r="I886" s="138"/>
      <c r="J886" s="138"/>
      <c r="V886" s="17"/>
      <c r="AA886" s="138"/>
      <c r="AB886" s="138"/>
      <c r="AC886" s="138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0</v>
      </c>
      <c r="E890" s="139" t="s">
        <v>20</v>
      </c>
      <c r="F890" s="139"/>
      <c r="G890" s="139"/>
      <c r="H890" s="139"/>
      <c r="V890" s="17"/>
      <c r="X890" s="23" t="s">
        <v>32</v>
      </c>
      <c r="Y890" s="20">
        <f>IF(B1690="PAGADO",0,C895)</f>
        <v>0</v>
      </c>
      <c r="AA890" s="139" t="s">
        <v>20</v>
      </c>
      <c r="AB890" s="139"/>
      <c r="AC890" s="139"/>
      <c r="AD890" s="139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1" t="str">
        <f>IF(Y895&lt;0,"NO PAGAR","COBRAR'")</f>
        <v>COBRAR'</v>
      </c>
      <c r="Y896" s="141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1" t="str">
        <f>IF(C895&lt;0,"NO PAGAR","COBRAR'")</f>
        <v>COBRAR'</v>
      </c>
      <c r="C897" s="14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2" t="s">
        <v>9</v>
      </c>
      <c r="C898" s="133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2" t="s">
        <v>9</v>
      </c>
      <c r="Y898" s="13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34" t="s">
        <v>7</v>
      </c>
      <c r="F906" s="135"/>
      <c r="G906" s="136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34" t="s">
        <v>7</v>
      </c>
      <c r="AB906" s="135"/>
      <c r="AC906" s="136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34" t="s">
        <v>7</v>
      </c>
      <c r="O908" s="135"/>
      <c r="P908" s="135"/>
      <c r="Q908" s="136"/>
      <c r="R908" s="18">
        <f>SUM(R892:R907)</f>
        <v>0</v>
      </c>
      <c r="S908" s="3"/>
      <c r="V908" s="17"/>
      <c r="X908" s="12"/>
      <c r="Y908" s="10"/>
      <c r="AJ908" s="134" t="s">
        <v>7</v>
      </c>
      <c r="AK908" s="135"/>
      <c r="AL908" s="135"/>
      <c r="AM908" s="136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37" t="s">
        <v>29</v>
      </c>
      <c r="AD933" s="137"/>
      <c r="AE933" s="137"/>
    </row>
    <row r="934" spans="2:41">
      <c r="H934" s="138" t="s">
        <v>28</v>
      </c>
      <c r="I934" s="138"/>
      <c r="J934" s="138"/>
      <c r="V934" s="17"/>
      <c r="AC934" s="137"/>
      <c r="AD934" s="137"/>
      <c r="AE934" s="137"/>
    </row>
    <row r="935" spans="2:41">
      <c r="H935" s="138"/>
      <c r="I935" s="138"/>
      <c r="J935" s="138"/>
      <c r="V935" s="17"/>
      <c r="AC935" s="137"/>
      <c r="AD935" s="137"/>
      <c r="AE935" s="137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0</v>
      </c>
      <c r="E939" s="139" t="s">
        <v>20</v>
      </c>
      <c r="F939" s="139"/>
      <c r="G939" s="139"/>
      <c r="H939" s="139"/>
      <c r="V939" s="17"/>
      <c r="X939" s="23" t="s">
        <v>32</v>
      </c>
      <c r="Y939" s="20">
        <f>IF(B939="PAGADO",0,C944)</f>
        <v>0</v>
      </c>
      <c r="AA939" s="139" t="s">
        <v>20</v>
      </c>
      <c r="AB939" s="139"/>
      <c r="AC939" s="139"/>
      <c r="AD939" s="139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0" t="str">
        <f>IF(C944&lt;0,"NO PAGAR","COBRAR")</f>
        <v>COBRAR</v>
      </c>
      <c r="C945" s="14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0" t="str">
        <f>IF(Y944&lt;0,"NO PAGAR","COBRAR")</f>
        <v>COBRAR</v>
      </c>
      <c r="Y945" s="14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2" t="s">
        <v>9</v>
      </c>
      <c r="C946" s="133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2" t="s">
        <v>9</v>
      </c>
      <c r="Y946" s="133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4" t="s">
        <v>7</v>
      </c>
      <c r="F955" s="135"/>
      <c r="G955" s="136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4" t="s">
        <v>7</v>
      </c>
      <c r="AB955" s="135"/>
      <c r="AC955" s="136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34" t="s">
        <v>7</v>
      </c>
      <c r="O957" s="135"/>
      <c r="P957" s="135"/>
      <c r="Q957" s="136"/>
      <c r="R957" s="18">
        <f>SUM(R941:R956)</f>
        <v>0</v>
      </c>
      <c r="S957" s="3"/>
      <c r="V957" s="17"/>
      <c r="X957" s="12"/>
      <c r="Y957" s="10"/>
      <c r="AJ957" s="134" t="s">
        <v>7</v>
      </c>
      <c r="AK957" s="135"/>
      <c r="AL957" s="135"/>
      <c r="AM957" s="136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38" t="s">
        <v>30</v>
      </c>
      <c r="I979" s="138"/>
      <c r="J979" s="138"/>
      <c r="V979" s="17"/>
      <c r="AA979" s="138" t="s">
        <v>31</v>
      </c>
      <c r="AB979" s="138"/>
      <c r="AC979" s="138"/>
    </row>
    <row r="980" spans="1:43">
      <c r="H980" s="138"/>
      <c r="I980" s="138"/>
      <c r="J980" s="138"/>
      <c r="V980" s="17"/>
      <c r="AA980" s="138"/>
      <c r="AB980" s="138"/>
      <c r="AC980" s="138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0</v>
      </c>
      <c r="E984" s="139" t="s">
        <v>20</v>
      </c>
      <c r="F984" s="139"/>
      <c r="G984" s="139"/>
      <c r="H984" s="139"/>
      <c r="V984" s="17"/>
      <c r="X984" s="23" t="s">
        <v>32</v>
      </c>
      <c r="Y984" s="20">
        <f>IF(B1784="PAGADO",0,C989)</f>
        <v>0</v>
      </c>
      <c r="AA984" s="139" t="s">
        <v>20</v>
      </c>
      <c r="AB984" s="139"/>
      <c r="AC984" s="139"/>
      <c r="AD984" s="139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1" t="str">
        <f>IF(Y989&lt;0,"NO PAGAR","COBRAR'")</f>
        <v>COBRAR'</v>
      </c>
      <c r="Y990" s="14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1" t="str">
        <f>IF(C989&lt;0,"NO PAGAR","COBRAR'")</f>
        <v>COBRAR'</v>
      </c>
      <c r="C991" s="141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2" t="s">
        <v>9</v>
      </c>
      <c r="C992" s="133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2" t="s">
        <v>9</v>
      </c>
      <c r="Y992" s="13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34" t="s">
        <v>7</v>
      </c>
      <c r="F1000" s="135"/>
      <c r="G1000" s="136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34" t="s">
        <v>7</v>
      </c>
      <c r="AB1000" s="135"/>
      <c r="AC1000" s="136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34" t="s">
        <v>7</v>
      </c>
      <c r="O1002" s="135"/>
      <c r="P1002" s="135"/>
      <c r="Q1002" s="136"/>
      <c r="R1002" s="18">
        <f>SUM(R986:R1001)</f>
        <v>0</v>
      </c>
      <c r="S1002" s="3"/>
      <c r="V1002" s="17"/>
      <c r="X1002" s="12"/>
      <c r="Y1002" s="10"/>
      <c r="AJ1002" s="134" t="s">
        <v>7</v>
      </c>
      <c r="AK1002" s="135"/>
      <c r="AL1002" s="135"/>
      <c r="AM1002" s="136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37" t="s">
        <v>29</v>
      </c>
      <c r="AD1026" s="137"/>
      <c r="AE1026" s="137"/>
    </row>
    <row r="1027" spans="2:41">
      <c r="H1027" s="138" t="s">
        <v>28</v>
      </c>
      <c r="I1027" s="138"/>
      <c r="J1027" s="138"/>
      <c r="V1027" s="17"/>
      <c r="AC1027" s="137"/>
      <c r="AD1027" s="137"/>
      <c r="AE1027" s="137"/>
    </row>
    <row r="1028" spans="2:41">
      <c r="H1028" s="138"/>
      <c r="I1028" s="138"/>
      <c r="J1028" s="138"/>
      <c r="V1028" s="17"/>
      <c r="AC1028" s="137"/>
      <c r="AD1028" s="137"/>
      <c r="AE1028" s="137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0</v>
      </c>
      <c r="E1032" s="139" t="s">
        <v>20</v>
      </c>
      <c r="F1032" s="139"/>
      <c r="G1032" s="139"/>
      <c r="H1032" s="139"/>
      <c r="V1032" s="17"/>
      <c r="X1032" s="23" t="s">
        <v>32</v>
      </c>
      <c r="Y1032" s="20">
        <f>IF(B1032="PAGADO",0,C1037)</f>
        <v>0</v>
      </c>
      <c r="AA1032" s="139" t="s">
        <v>20</v>
      </c>
      <c r="AB1032" s="139"/>
      <c r="AC1032" s="139"/>
      <c r="AD1032" s="139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0" t="str">
        <f>IF(C1037&lt;0,"NO PAGAR","COBRAR")</f>
        <v>COBRAR</v>
      </c>
      <c r="C1038" s="14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0" t="str">
        <f>IF(Y1037&lt;0,"NO PAGAR","COBRAR")</f>
        <v>COBRAR</v>
      </c>
      <c r="Y1038" s="14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2" t="s">
        <v>9</v>
      </c>
      <c r="C1039" s="133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2" t="s">
        <v>9</v>
      </c>
      <c r="Y1039" s="133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4" t="s">
        <v>7</v>
      </c>
      <c r="F1048" s="135"/>
      <c r="G1048" s="136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4" t="s">
        <v>7</v>
      </c>
      <c r="AB1048" s="135"/>
      <c r="AC1048" s="136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34" t="s">
        <v>7</v>
      </c>
      <c r="O1050" s="135"/>
      <c r="P1050" s="135"/>
      <c r="Q1050" s="136"/>
      <c r="R1050" s="18">
        <f>SUM(R1034:R1049)</f>
        <v>0</v>
      </c>
      <c r="S1050" s="3"/>
      <c r="V1050" s="17"/>
      <c r="X1050" s="12"/>
      <c r="Y1050" s="10"/>
      <c r="AJ1050" s="134" t="s">
        <v>7</v>
      </c>
      <c r="AK1050" s="135"/>
      <c r="AL1050" s="135"/>
      <c r="AM1050" s="136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>
      <c r="H1072" s="138" t="s">
        <v>30</v>
      </c>
      <c r="I1072" s="138"/>
      <c r="J1072" s="138"/>
      <c r="V1072" s="17"/>
      <c r="AA1072" s="138" t="s">
        <v>31</v>
      </c>
      <c r="AB1072" s="138"/>
      <c r="AC1072" s="138"/>
    </row>
    <row r="1073" spans="2:41">
      <c r="H1073" s="138"/>
      <c r="I1073" s="138"/>
      <c r="J1073" s="138"/>
      <c r="V1073" s="17"/>
      <c r="AA1073" s="138"/>
      <c r="AB1073" s="138"/>
      <c r="AC1073" s="138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0</v>
      </c>
      <c r="E1077" s="139" t="s">
        <v>20</v>
      </c>
      <c r="F1077" s="139"/>
      <c r="G1077" s="139"/>
      <c r="H1077" s="139"/>
      <c r="V1077" s="17"/>
      <c r="X1077" s="23" t="s">
        <v>32</v>
      </c>
      <c r="Y1077" s="20">
        <f>IF(B1877="PAGADO",0,C1082)</f>
        <v>0</v>
      </c>
      <c r="AA1077" s="139" t="s">
        <v>20</v>
      </c>
      <c r="AB1077" s="139"/>
      <c r="AC1077" s="139"/>
      <c r="AD1077" s="139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1" t="str">
        <f>IF(Y1082&lt;0,"NO PAGAR","COBRAR'")</f>
        <v>COBRAR'</v>
      </c>
      <c r="Y1083" s="141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1" t="str">
        <f>IF(C1082&lt;0,"NO PAGAR","COBRAR'")</f>
        <v>COBRAR'</v>
      </c>
      <c r="C1084" s="141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2" t="s">
        <v>9</v>
      </c>
      <c r="C1085" s="133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2" t="s">
        <v>9</v>
      </c>
      <c r="Y1085" s="13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34" t="s">
        <v>7</v>
      </c>
      <c r="F1093" s="135"/>
      <c r="G1093" s="136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34" t="s">
        <v>7</v>
      </c>
      <c r="AB1093" s="135"/>
      <c r="AC1093" s="136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34" t="s">
        <v>7</v>
      </c>
      <c r="O1095" s="135"/>
      <c r="P1095" s="135"/>
      <c r="Q1095" s="136"/>
      <c r="R1095" s="18">
        <f>SUM(R1079:R1094)</f>
        <v>0</v>
      </c>
      <c r="S1095" s="3"/>
      <c r="V1095" s="17"/>
      <c r="X1095" s="12"/>
      <c r="Y1095" s="10"/>
      <c r="AJ1095" s="134" t="s">
        <v>7</v>
      </c>
      <c r="AK1095" s="135"/>
      <c r="AL1095" s="135"/>
      <c r="AM1095" s="136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88">
    <mergeCell ref="E1093:G1093"/>
    <mergeCell ref="AA1093:AC1093"/>
    <mergeCell ref="N1095:Q1095"/>
    <mergeCell ref="AJ1095:AM1095"/>
    <mergeCell ref="E1077:H1077"/>
    <mergeCell ref="AA1077:AD1077"/>
    <mergeCell ref="X1083:Y1083"/>
    <mergeCell ref="B1084:C1084"/>
    <mergeCell ref="B1085:C1085"/>
    <mergeCell ref="X1085:Y1085"/>
    <mergeCell ref="E1048:G1048"/>
    <mergeCell ref="AA1048:AC1048"/>
    <mergeCell ref="N1050:Q1050"/>
    <mergeCell ref="AJ1050:AM1050"/>
    <mergeCell ref="H1072:J1073"/>
    <mergeCell ref="AA1072:AC1073"/>
    <mergeCell ref="E1032:H1032"/>
    <mergeCell ref="AA1032:AD1032"/>
    <mergeCell ref="B1038:C1038"/>
    <mergeCell ref="X1038:Y1038"/>
    <mergeCell ref="B1039:C1039"/>
    <mergeCell ref="X1039:Y1039"/>
    <mergeCell ref="E1000:G1000"/>
    <mergeCell ref="AA1000:AC1000"/>
    <mergeCell ref="N1002:Q1002"/>
    <mergeCell ref="AJ1002:AM1002"/>
    <mergeCell ref="AC1026:AE1028"/>
    <mergeCell ref="H1027:J1028"/>
    <mergeCell ref="E984:H984"/>
    <mergeCell ref="AA984:AD984"/>
    <mergeCell ref="X990:Y990"/>
    <mergeCell ref="B991:C991"/>
    <mergeCell ref="B992:C992"/>
    <mergeCell ref="X992:Y992"/>
    <mergeCell ref="E955:G955"/>
    <mergeCell ref="AA955:AC955"/>
    <mergeCell ref="N957:Q957"/>
    <mergeCell ref="AJ957:AM957"/>
    <mergeCell ref="H979:J980"/>
    <mergeCell ref="AA979:AC980"/>
    <mergeCell ref="E939:H939"/>
    <mergeCell ref="AA939:AD939"/>
    <mergeCell ref="B945:C945"/>
    <mergeCell ref="X945:Y945"/>
    <mergeCell ref="B946:C946"/>
    <mergeCell ref="X946:Y946"/>
    <mergeCell ref="E906:G906"/>
    <mergeCell ref="AA906:AC906"/>
    <mergeCell ref="N908:Q908"/>
    <mergeCell ref="AJ908:AM908"/>
    <mergeCell ref="AC933:AE935"/>
    <mergeCell ref="H934:J935"/>
    <mergeCell ref="E890:H890"/>
    <mergeCell ref="AA890:AD890"/>
    <mergeCell ref="X896:Y896"/>
    <mergeCell ref="B897:C897"/>
    <mergeCell ref="B898:C898"/>
    <mergeCell ref="X898:Y898"/>
    <mergeCell ref="E861:G861"/>
    <mergeCell ref="AA861:AC861"/>
    <mergeCell ref="N863:Q863"/>
    <mergeCell ref="AJ863:AM863"/>
    <mergeCell ref="H885:J886"/>
    <mergeCell ref="AA885:AC886"/>
    <mergeCell ref="E845:H845"/>
    <mergeCell ref="AA845:AD845"/>
    <mergeCell ref="B851:C851"/>
    <mergeCell ref="X851:Y851"/>
    <mergeCell ref="B852:C852"/>
    <mergeCell ref="X852:Y852"/>
    <mergeCell ref="E813:G813"/>
    <mergeCell ref="AA813:AC813"/>
    <mergeCell ref="N815:Q815"/>
    <mergeCell ref="AJ815:AM815"/>
    <mergeCell ref="AC839:AE841"/>
    <mergeCell ref="H840:J841"/>
    <mergeCell ref="E797:H797"/>
    <mergeCell ref="AA797:AD797"/>
    <mergeCell ref="X803:Y803"/>
    <mergeCell ref="B804:C804"/>
    <mergeCell ref="B805:C805"/>
    <mergeCell ref="X805:Y805"/>
    <mergeCell ref="E768:G768"/>
    <mergeCell ref="AA768:AC768"/>
    <mergeCell ref="N770:Q770"/>
    <mergeCell ref="AJ770:AM770"/>
    <mergeCell ref="H792:J793"/>
    <mergeCell ref="AA792:AC793"/>
    <mergeCell ref="E752:H752"/>
    <mergeCell ref="AA752:AD752"/>
    <mergeCell ref="B758:C758"/>
    <mergeCell ref="X758:Y758"/>
    <mergeCell ref="B759:C759"/>
    <mergeCell ref="X759:Y759"/>
    <mergeCell ref="E720:G720"/>
    <mergeCell ref="AA720:AC720"/>
    <mergeCell ref="N722:Q722"/>
    <mergeCell ref="AJ722:AM722"/>
    <mergeCell ref="AC746:AE748"/>
    <mergeCell ref="H747:J748"/>
    <mergeCell ref="E704:H704"/>
    <mergeCell ref="AA704:AD704"/>
    <mergeCell ref="X710:Y710"/>
    <mergeCell ref="B711:C711"/>
    <mergeCell ref="B712:C712"/>
    <mergeCell ref="X712:Y712"/>
    <mergeCell ref="E675:G675"/>
    <mergeCell ref="AA675:AC675"/>
    <mergeCell ref="N677:Q677"/>
    <mergeCell ref="AJ677:AM677"/>
    <mergeCell ref="H699:J700"/>
    <mergeCell ref="AA699:AC700"/>
    <mergeCell ref="E659:H659"/>
    <mergeCell ref="AA659:AD659"/>
    <mergeCell ref="B665:C665"/>
    <mergeCell ref="X665:Y665"/>
    <mergeCell ref="B666:C666"/>
    <mergeCell ref="X666:Y666"/>
    <mergeCell ref="E627:G627"/>
    <mergeCell ref="AA627:AC627"/>
    <mergeCell ref="N629:Q629"/>
    <mergeCell ref="AJ629:AM629"/>
    <mergeCell ref="AC653:AE655"/>
    <mergeCell ref="H654:J655"/>
    <mergeCell ref="E611:H611"/>
    <mergeCell ref="AA611:AD611"/>
    <mergeCell ref="X617:Y617"/>
    <mergeCell ref="B618:C618"/>
    <mergeCell ref="B619:C619"/>
    <mergeCell ref="X619:Y619"/>
    <mergeCell ref="E582:G582"/>
    <mergeCell ref="AA582:AC582"/>
    <mergeCell ref="N584:Q584"/>
    <mergeCell ref="AJ584:AM584"/>
    <mergeCell ref="H606:J607"/>
    <mergeCell ref="AA606:AC607"/>
    <mergeCell ref="E566:H566"/>
    <mergeCell ref="AA566:AD566"/>
    <mergeCell ref="B572:C572"/>
    <mergeCell ref="X572:Y572"/>
    <mergeCell ref="B573:C573"/>
    <mergeCell ref="X573:Y573"/>
    <mergeCell ref="E528:G528"/>
    <mergeCell ref="AA528:AC528"/>
    <mergeCell ref="N530:Q530"/>
    <mergeCell ref="AJ530:AM530"/>
    <mergeCell ref="AC560:AE562"/>
    <mergeCell ref="H561:J562"/>
    <mergeCell ref="E512:H512"/>
    <mergeCell ref="AA512:AD512"/>
    <mergeCell ref="X518:Y518"/>
    <mergeCell ref="B519:C519"/>
    <mergeCell ref="B520:C520"/>
    <mergeCell ref="X520:Y520"/>
    <mergeCell ref="E483:G483"/>
    <mergeCell ref="AA483:AC483"/>
    <mergeCell ref="N485:Q485"/>
    <mergeCell ref="AJ485:AM485"/>
    <mergeCell ref="H507:J508"/>
    <mergeCell ref="AA507:AC508"/>
    <mergeCell ref="E467:H467"/>
    <mergeCell ref="AA467:AD467"/>
    <mergeCell ref="B473:C473"/>
    <mergeCell ref="X473:Y473"/>
    <mergeCell ref="B474:C474"/>
    <mergeCell ref="X474:Y474"/>
    <mergeCell ref="AA431:AC431"/>
    <mergeCell ref="N433:Q433"/>
    <mergeCell ref="AJ433:AM433"/>
    <mergeCell ref="AC461:AE463"/>
    <mergeCell ref="H462:J463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21"/>
  <sheetViews>
    <sheetView tabSelected="1" topLeftCell="A412" zoomScaleNormal="100" workbookViewId="0">
      <selection activeCell="J423" sqref="J42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9" t="s">
        <v>20</v>
      </c>
      <c r="F8" s="139"/>
      <c r="G8" s="139"/>
      <c r="H8" s="139"/>
      <c r="V8" s="17"/>
      <c r="X8" s="23" t="s">
        <v>82</v>
      </c>
      <c r="Y8" s="20">
        <f>IF(B8="PAGADO",0,C13)</f>
        <v>0</v>
      </c>
      <c r="AA8" s="139" t="s">
        <v>62</v>
      </c>
      <c r="AB8" s="139"/>
      <c r="AC8" s="139"/>
      <c r="AD8" s="139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39" t="s">
        <v>206</v>
      </c>
      <c r="F53" s="139"/>
      <c r="G53" s="139"/>
      <c r="H53" s="139"/>
      <c r="V53" s="17"/>
      <c r="X53" s="23" t="s">
        <v>32</v>
      </c>
      <c r="Y53" s="20">
        <f>IF(B53="PAGADO",0,C58)</f>
        <v>0</v>
      </c>
      <c r="AA53" s="139" t="s">
        <v>20</v>
      </c>
      <c r="AB53" s="139"/>
      <c r="AC53" s="139"/>
      <c r="AD53" s="139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9"/>
      <c r="F106" s="139"/>
      <c r="G106" s="139"/>
      <c r="H106" s="139"/>
      <c r="V106" s="17"/>
      <c r="X106" s="23" t="s">
        <v>32</v>
      </c>
      <c r="Y106" s="20">
        <f>IF(B106="PAGADO",0,C111)</f>
        <v>0</v>
      </c>
      <c r="AA106" s="139" t="s">
        <v>20</v>
      </c>
      <c r="AB106" s="139"/>
      <c r="AC106" s="139"/>
      <c r="AD106" s="139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COBRAR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COBRAR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8" t="s">
        <v>30</v>
      </c>
      <c r="I146" s="138"/>
      <c r="J146" s="138"/>
      <c r="V146" s="17"/>
      <c r="AA146" s="138" t="s">
        <v>31</v>
      </c>
      <c r="AB146" s="138"/>
      <c r="AC146" s="138"/>
    </row>
    <row r="147" spans="2:41">
      <c r="H147" s="138"/>
      <c r="I147" s="138"/>
      <c r="J147" s="138"/>
      <c r="V147" s="17"/>
      <c r="AA147" s="138"/>
      <c r="AB147" s="138"/>
      <c r="AC147" s="138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39" t="s">
        <v>345</v>
      </c>
      <c r="F151" s="139"/>
      <c r="G151" s="139"/>
      <c r="H151" s="139"/>
      <c r="V151" s="17"/>
      <c r="X151" s="23" t="s">
        <v>32</v>
      </c>
      <c r="Y151" s="20">
        <f>IF(B151="PAGADO",0,C156)</f>
        <v>0</v>
      </c>
      <c r="AA151" s="139" t="s">
        <v>20</v>
      </c>
      <c r="AB151" s="139"/>
      <c r="AC151" s="139"/>
      <c r="AD151" s="139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41" t="str">
        <f>IF(Y156&lt;0,"NO PAGAR","COBRAR'")</f>
        <v>COBRAR'</v>
      </c>
      <c r="Y157" s="141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1" t="str">
        <f>IF(C156&lt;0,"NO PAGAR","COBRAR'")</f>
        <v>COBRAR'</v>
      </c>
      <c r="C158" s="141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37" t="s">
        <v>29</v>
      </c>
      <c r="AD185" s="137"/>
      <c r="AE185" s="137"/>
    </row>
    <row r="186" spans="2:41">
      <c r="H186" s="138" t="s">
        <v>28</v>
      </c>
      <c r="I186" s="138"/>
      <c r="J186" s="138"/>
      <c r="V186" s="17"/>
      <c r="AC186" s="137"/>
      <c r="AD186" s="137"/>
      <c r="AE186" s="137"/>
    </row>
    <row r="187" spans="2:41">
      <c r="H187" s="138"/>
      <c r="I187" s="138"/>
      <c r="J187" s="138"/>
      <c r="V187" s="17"/>
      <c r="AC187" s="137"/>
      <c r="AD187" s="137"/>
      <c r="AE187" s="13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39" t="s">
        <v>311</v>
      </c>
      <c r="F191" s="139"/>
      <c r="G191" s="139"/>
      <c r="H191" s="139"/>
      <c r="V191" s="17"/>
      <c r="X191" s="23" t="s">
        <v>32</v>
      </c>
      <c r="Y191" s="20">
        <f>IF(B191="PAGADO",0,C196)</f>
        <v>0</v>
      </c>
      <c r="AA191" s="139" t="s">
        <v>20</v>
      </c>
      <c r="AB191" s="139"/>
      <c r="AC191" s="139"/>
      <c r="AD191" s="139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0" t="str">
        <f>IF(C196&lt;0,"NO PAGAR","COBRAR")</f>
        <v>COBRAR</v>
      </c>
      <c r="C197" s="140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40" t="str">
        <f>IF(Y196&lt;0,"NO PAGAR","COBRAR")</f>
        <v>COBRAR</v>
      </c>
      <c r="Y197" s="14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2" t="s">
        <v>9</v>
      </c>
      <c r="C198" s="133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2" t="s">
        <v>9</v>
      </c>
      <c r="Y198" s="133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34" t="s">
        <v>7</v>
      </c>
      <c r="F207" s="135"/>
      <c r="G207" s="136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34" t="s">
        <v>7</v>
      </c>
      <c r="AB207" s="135"/>
      <c r="AC207" s="136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34" t="s">
        <v>7</v>
      </c>
      <c r="O209" s="135"/>
      <c r="P209" s="135"/>
      <c r="Q209" s="136"/>
      <c r="R209" s="18">
        <f>SUM(R193:R208)</f>
        <v>0</v>
      </c>
      <c r="S209" s="3"/>
      <c r="V209" s="17"/>
      <c r="X209" s="12"/>
      <c r="Y209" s="10"/>
      <c r="AJ209" s="134" t="s">
        <v>7</v>
      </c>
      <c r="AK209" s="135"/>
      <c r="AL209" s="135"/>
      <c r="AM209" s="136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8" t="s">
        <v>30</v>
      </c>
      <c r="I231" s="138"/>
      <c r="J231" s="138"/>
      <c r="V231" s="17"/>
      <c r="AA231" s="138" t="s">
        <v>31</v>
      </c>
      <c r="AB231" s="138"/>
      <c r="AC231" s="138"/>
    </row>
    <row r="232" spans="1:43">
      <c r="H232" s="138"/>
      <c r="I232" s="138"/>
      <c r="J232" s="138"/>
      <c r="V232" s="17"/>
      <c r="AA232" s="138"/>
      <c r="AB232" s="138"/>
      <c r="AC232" s="138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39" t="s">
        <v>20</v>
      </c>
      <c r="F236" s="139"/>
      <c r="G236" s="139"/>
      <c r="H236" s="139"/>
      <c r="V236" s="17"/>
      <c r="X236" s="23" t="s">
        <v>82</v>
      </c>
      <c r="Y236" s="20">
        <f>IF(B1029="PAGADO",0,C241)</f>
        <v>0</v>
      </c>
      <c r="AA236" s="139" t="s">
        <v>253</v>
      </c>
      <c r="AB236" s="139"/>
      <c r="AC236" s="139"/>
      <c r="AD236" s="139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602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41" t="str">
        <f>IF(Y241&lt;0,"NO PAGAR","COBRAR'")</f>
        <v>COBRAR'</v>
      </c>
      <c r="Y242" s="141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41" t="str">
        <f>IF(C241&lt;0,"NO PAGAR","COBRAR'")</f>
        <v>COBRAR'</v>
      </c>
      <c r="C243" s="141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627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32" t="s">
        <v>9</v>
      </c>
      <c r="C244" s="133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2" t="s">
        <v>9</v>
      </c>
      <c r="Y244" s="133"/>
      <c r="AA244" s="4" t="s">
        <v>628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34" t="s">
        <v>7</v>
      </c>
      <c r="F252" s="135"/>
      <c r="G252" s="136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4" t="s">
        <v>7</v>
      </c>
      <c r="AB252" s="135"/>
      <c r="AC252" s="136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34" t="s">
        <v>7</v>
      </c>
      <c r="O254" s="135"/>
      <c r="P254" s="135"/>
      <c r="Q254" s="136"/>
      <c r="R254" s="18">
        <f>SUM(R238:R253)</f>
        <v>0</v>
      </c>
      <c r="S254" s="3"/>
      <c r="V254" s="17"/>
      <c r="X254" s="12"/>
      <c r="Y254" s="10"/>
      <c r="AJ254" s="134" t="s">
        <v>7</v>
      </c>
      <c r="AK254" s="135"/>
      <c r="AL254" s="135"/>
      <c r="AM254" s="136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37" t="s">
        <v>29</v>
      </c>
      <c r="AD277" s="137"/>
      <c r="AE277" s="137"/>
    </row>
    <row r="278" spans="2:41">
      <c r="H278" s="138" t="s">
        <v>28</v>
      </c>
      <c r="I278" s="138"/>
      <c r="J278" s="138"/>
      <c r="V278" s="17"/>
      <c r="AC278" s="137"/>
      <c r="AD278" s="137"/>
      <c r="AE278" s="137"/>
    </row>
    <row r="279" spans="2:41">
      <c r="H279" s="138"/>
      <c r="I279" s="138"/>
      <c r="J279" s="138"/>
      <c r="V279" s="17"/>
      <c r="AC279" s="137"/>
      <c r="AD279" s="137"/>
      <c r="AE279" s="13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39" t="s">
        <v>20</v>
      </c>
      <c r="F283" s="139"/>
      <c r="G283" s="139"/>
      <c r="H283" s="139"/>
      <c r="V283" s="17"/>
      <c r="X283" s="23" t="s">
        <v>32</v>
      </c>
      <c r="Y283" s="20">
        <f>IF(B283="PAGADO",0,C288)</f>
        <v>0</v>
      </c>
      <c r="AA283" s="139" t="s">
        <v>20</v>
      </c>
      <c r="AB283" s="139"/>
      <c r="AC283" s="139"/>
      <c r="AD283" s="139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0" t="str">
        <f>IF(C288&lt;0,"NO PAGAR","COBRAR")</f>
        <v>COBRAR</v>
      </c>
      <c r="C289" s="14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40" t="str">
        <f>IF(Y288&lt;0,"NO PAGAR","COBRAR")</f>
        <v>COBRAR</v>
      </c>
      <c r="Y289" s="14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2" t="s">
        <v>9</v>
      </c>
      <c r="C290" s="133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2" t="s">
        <v>9</v>
      </c>
      <c r="Y290" s="133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34" t="s">
        <v>7</v>
      </c>
      <c r="F299" s="135"/>
      <c r="G299" s="136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4" t="s">
        <v>7</v>
      </c>
      <c r="AB299" s="135"/>
      <c r="AC299" s="136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34" t="s">
        <v>7</v>
      </c>
      <c r="O301" s="135"/>
      <c r="P301" s="135"/>
      <c r="Q301" s="136"/>
      <c r="R301" s="18">
        <f>SUM(R285:R300)</f>
        <v>0</v>
      </c>
      <c r="S301" s="3"/>
      <c r="V301" s="17"/>
      <c r="X301" s="12"/>
      <c r="Y301" s="10"/>
      <c r="AJ301" s="134" t="s">
        <v>7</v>
      </c>
      <c r="AK301" s="135"/>
      <c r="AL301" s="135"/>
      <c r="AM301" s="136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8" t="s">
        <v>30</v>
      </c>
      <c r="I323" s="138"/>
      <c r="J323" s="138"/>
      <c r="V323" s="17"/>
      <c r="AA323" s="138" t="s">
        <v>31</v>
      </c>
      <c r="AB323" s="138"/>
      <c r="AC323" s="138"/>
    </row>
    <row r="324" spans="1:43">
      <c r="H324" s="138"/>
      <c r="I324" s="138"/>
      <c r="J324" s="138"/>
      <c r="V324" s="17"/>
      <c r="AA324" s="138"/>
      <c r="AB324" s="138"/>
      <c r="AC324" s="138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39" t="s">
        <v>20</v>
      </c>
      <c r="F328" s="139"/>
      <c r="G328" s="139"/>
      <c r="H328" s="139"/>
      <c r="V328" s="17"/>
      <c r="X328" s="23" t="s">
        <v>82</v>
      </c>
      <c r="Y328" s="20">
        <f>IF(B1121="PAGADO",0,C333)</f>
        <v>0</v>
      </c>
      <c r="AA328" s="139" t="s">
        <v>721</v>
      </c>
      <c r="AB328" s="139"/>
      <c r="AC328" s="139"/>
      <c r="AD328" s="139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475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697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720</v>
      </c>
      <c r="AD332" s="5">
        <v>10</v>
      </c>
      <c r="AE332" t="s">
        <v>579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720</v>
      </c>
      <c r="AD333" s="5">
        <v>10</v>
      </c>
      <c r="AE333" t="s">
        <v>719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41" t="str">
        <f>IF(Y333&lt;0,"NO PAGAR","COBRAR'")</f>
        <v>COBRAR'</v>
      </c>
      <c r="Y334" s="141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478</v>
      </c>
      <c r="AJ334" s="3"/>
      <c r="AK334" s="3"/>
      <c r="AL334" s="3"/>
      <c r="AM334" s="3"/>
      <c r="AN334" s="18"/>
      <c r="AO334" s="3"/>
    </row>
    <row r="335" spans="1:43" ht="23.25">
      <c r="B335" s="141" t="str">
        <f>IF(C333&lt;0,"NO PAGAR","COBRAR'")</f>
        <v>COBRAR'</v>
      </c>
      <c r="C335" s="141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474</v>
      </c>
      <c r="AJ335" s="3"/>
      <c r="AK335" s="3"/>
      <c r="AL335" s="3"/>
      <c r="AM335" s="3"/>
      <c r="AN335" s="18"/>
      <c r="AO335" s="3"/>
    </row>
    <row r="336" spans="1:43">
      <c r="B336" s="132" t="s">
        <v>9</v>
      </c>
      <c r="C336" s="133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2" t="s">
        <v>9</v>
      </c>
      <c r="Y336" s="133"/>
      <c r="AA336" s="4">
        <v>44987</v>
      </c>
      <c r="AB336" s="3" t="s">
        <v>398</v>
      </c>
      <c r="AC336" s="3" t="s">
        <v>720</v>
      </c>
      <c r="AD336" s="5">
        <v>10</v>
      </c>
      <c r="AE336" t="s">
        <v>469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471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472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746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34" t="s">
        <v>7</v>
      </c>
      <c r="F344" s="135"/>
      <c r="G344" s="136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4" t="s">
        <v>7</v>
      </c>
      <c r="AB344" s="135"/>
      <c r="AC344" s="136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34" t="s">
        <v>7</v>
      </c>
      <c r="O346" s="135"/>
      <c r="P346" s="135"/>
      <c r="Q346" s="136"/>
      <c r="R346" s="18">
        <f>SUM(R330:R345)</f>
        <v>0</v>
      </c>
      <c r="S346" s="3"/>
      <c r="V346" s="17"/>
      <c r="X346" s="12"/>
      <c r="Y346" s="10"/>
      <c r="AJ346" s="134" t="s">
        <v>7</v>
      </c>
      <c r="AK346" s="135"/>
      <c r="AL346" s="135"/>
      <c r="AM346" s="136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37" t="s">
        <v>29</v>
      </c>
      <c r="AD363" s="137"/>
      <c r="AE363" s="137"/>
    </row>
    <row r="364" spans="2:31">
      <c r="H364" s="138" t="s">
        <v>28</v>
      </c>
      <c r="I364" s="138"/>
      <c r="J364" s="138"/>
      <c r="V364" s="17"/>
      <c r="AC364" s="137"/>
      <c r="AD364" s="137"/>
      <c r="AE364" s="137"/>
    </row>
    <row r="365" spans="2:31">
      <c r="H365" s="138"/>
      <c r="I365" s="138"/>
      <c r="J365" s="138"/>
      <c r="V365" s="17"/>
      <c r="AC365" s="137"/>
      <c r="AD365" s="137"/>
      <c r="AE365" s="13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39" t="s">
        <v>20</v>
      </c>
      <c r="F369" s="139"/>
      <c r="G369" s="139"/>
      <c r="H369" s="139"/>
      <c r="V369" s="17"/>
      <c r="X369" s="23" t="s">
        <v>32</v>
      </c>
      <c r="Y369" s="20">
        <f>IF(B369="PAGADO",0,C374)</f>
        <v>0</v>
      </c>
      <c r="AA369" s="139" t="s">
        <v>20</v>
      </c>
      <c r="AB369" s="139"/>
      <c r="AC369" s="139"/>
      <c r="AD369" s="139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40" t="str">
        <f>IF(C374&lt;0,"NO PAGAR","COBRAR")</f>
        <v>COBRAR</v>
      </c>
      <c r="C375" s="14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40" t="str">
        <f>IF(Y374&lt;0,"NO PAGAR","COBRAR")</f>
        <v>COBRAR</v>
      </c>
      <c r="Y375" s="14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32" t="s">
        <v>9</v>
      </c>
      <c r="C376" s="133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2" t="s">
        <v>9</v>
      </c>
      <c r="Y376" s="133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34" t="s">
        <v>7</v>
      </c>
      <c r="F385" s="135"/>
      <c r="G385" s="136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34" t="s">
        <v>7</v>
      </c>
      <c r="AB385" s="135"/>
      <c r="AC385" s="136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34" t="s">
        <v>7</v>
      </c>
      <c r="O387" s="135"/>
      <c r="P387" s="135"/>
      <c r="Q387" s="136"/>
      <c r="R387" s="18">
        <f>SUM(R371:R386)</f>
        <v>0</v>
      </c>
      <c r="S387" s="3"/>
      <c r="V387" s="17"/>
      <c r="X387" s="12"/>
      <c r="Y387" s="10"/>
      <c r="AJ387" s="134" t="s">
        <v>7</v>
      </c>
      <c r="AK387" s="135"/>
      <c r="AL387" s="135"/>
      <c r="AM387" s="136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38" t="s">
        <v>30</v>
      </c>
      <c r="I409" s="138"/>
      <c r="J409" s="138"/>
      <c r="V409" s="17"/>
      <c r="AA409" s="138" t="s">
        <v>31</v>
      </c>
      <c r="AB409" s="138"/>
      <c r="AC409" s="138"/>
    </row>
    <row r="410" spans="1:43">
      <c r="H410" s="138"/>
      <c r="I410" s="138"/>
      <c r="J410" s="138"/>
      <c r="V410" s="17"/>
      <c r="AA410" s="138"/>
      <c r="AB410" s="138"/>
      <c r="AC410" s="138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32</v>
      </c>
      <c r="C414" s="20">
        <f>IF(X369="PAGADO",0,C374)</f>
        <v>0</v>
      </c>
      <c r="E414" s="139" t="s">
        <v>20</v>
      </c>
      <c r="F414" s="139"/>
      <c r="G414" s="139"/>
      <c r="H414" s="139"/>
      <c r="V414" s="17"/>
      <c r="X414" s="23" t="s">
        <v>32</v>
      </c>
      <c r="Y414" s="20">
        <f>IF(B1214="PAGADO",0,C419)</f>
        <v>110</v>
      </c>
      <c r="AA414" s="139" t="s">
        <v>20</v>
      </c>
      <c r="AB414" s="139"/>
      <c r="AC414" s="139"/>
      <c r="AD414" s="139"/>
    </row>
    <row r="415" spans="1:43">
      <c r="B415" s="1" t="s">
        <v>0</v>
      </c>
      <c r="C415" s="19">
        <f>H430</f>
        <v>110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516</v>
      </c>
      <c r="G416" s="3" t="s">
        <v>97</v>
      </c>
      <c r="H416" s="5">
        <v>40</v>
      </c>
      <c r="I416" t="s">
        <v>672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110</v>
      </c>
      <c r="E417" s="4">
        <v>45001</v>
      </c>
      <c r="F417" s="3" t="s">
        <v>826</v>
      </c>
      <c r="G417" s="3" t="s">
        <v>827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110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C442</f>
        <v>0</v>
      </c>
      <c r="E418" s="4">
        <v>45008</v>
      </c>
      <c r="F418" s="3" t="s">
        <v>826</v>
      </c>
      <c r="G418" s="3" t="s">
        <v>827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Y442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110</v>
      </c>
      <c r="E419" s="4">
        <v>45008</v>
      </c>
      <c r="F419" s="3" t="s">
        <v>826</v>
      </c>
      <c r="G419" s="3" t="s">
        <v>827</v>
      </c>
      <c r="H419" s="5">
        <v>10</v>
      </c>
      <c r="I419" t="s">
        <v>664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110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826</v>
      </c>
      <c r="G420" s="3" t="s">
        <v>827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41" t="str">
        <f>IF(Y419&lt;0,"NO PAGAR","COBRAR'")</f>
        <v>COBRAR'</v>
      </c>
      <c r="Y420" s="141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41" t="str">
        <f>IF(C419&lt;0,"NO PAGAR","COBRAR'")</f>
        <v>COBRAR'</v>
      </c>
      <c r="C421" s="141"/>
      <c r="E421" s="4">
        <v>45015</v>
      </c>
      <c r="F421" s="3" t="s">
        <v>826</v>
      </c>
      <c r="G421" s="3" t="s">
        <v>827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32" t="s">
        <v>9</v>
      </c>
      <c r="C422" s="133"/>
      <c r="E422" s="4">
        <v>45017</v>
      </c>
      <c r="F422" s="3" t="s">
        <v>826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2" t="s">
        <v>9</v>
      </c>
      <c r="Y422" s="133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826</v>
      </c>
      <c r="G423" s="3" t="s">
        <v>827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34" t="s">
        <v>7</v>
      </c>
      <c r="F430" s="135"/>
      <c r="G430" s="136"/>
      <c r="H430" s="5">
        <f>SUM(H416:H429)</f>
        <v>110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34" t="s">
        <v>7</v>
      </c>
      <c r="AB430" s="135"/>
      <c r="AC430" s="136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34" t="s">
        <v>7</v>
      </c>
      <c r="O432" s="135"/>
      <c r="P432" s="135"/>
      <c r="Q432" s="136"/>
      <c r="R432" s="18">
        <f>SUM(R416:R431)</f>
        <v>0</v>
      </c>
      <c r="S432" s="3"/>
      <c r="V432" s="17"/>
      <c r="X432" s="12"/>
      <c r="Y432" s="10"/>
      <c r="AJ432" s="134" t="s">
        <v>7</v>
      </c>
      <c r="AK432" s="135"/>
      <c r="AL432" s="135"/>
      <c r="AM432" s="136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E435" s="14"/>
      <c r="V435" s="17"/>
      <c r="X435" s="12"/>
      <c r="Y435" s="10"/>
      <c r="AA435" s="14"/>
    </row>
    <row r="436" spans="2:27">
      <c r="B436" s="12"/>
      <c r="C436" s="10"/>
      <c r="V436" s="17"/>
      <c r="X436" s="12"/>
      <c r="Y436" s="10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1"/>
      <c r="C441" s="10"/>
      <c r="V441" s="17"/>
      <c r="X441" s="11"/>
      <c r="Y441" s="10"/>
    </row>
    <row r="442" spans="2:27">
      <c r="B442" s="15" t="s">
        <v>18</v>
      </c>
      <c r="C442" s="16">
        <f>SUM(C423:C441)</f>
        <v>0</v>
      </c>
      <c r="D442" t="s">
        <v>22</v>
      </c>
      <c r="E442" t="s">
        <v>21</v>
      </c>
      <c r="V442" s="17"/>
      <c r="X442" s="15" t="s">
        <v>18</v>
      </c>
      <c r="Y442" s="16">
        <f>SUM(Y423:Y441)</f>
        <v>0</v>
      </c>
      <c r="Z442" t="s">
        <v>22</v>
      </c>
      <c r="AA442" t="s">
        <v>21</v>
      </c>
    </row>
    <row r="443" spans="2:27">
      <c r="E443" s="1" t="s">
        <v>19</v>
      </c>
      <c r="V443" s="17"/>
      <c r="AA443" s="1" t="s">
        <v>19</v>
      </c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  <c r="AC460" s="137" t="s">
        <v>29</v>
      </c>
      <c r="AD460" s="137"/>
      <c r="AE460" s="137"/>
    </row>
    <row r="461" spans="8:31">
      <c r="H461" s="138" t="s">
        <v>28</v>
      </c>
      <c r="I461" s="138"/>
      <c r="J461" s="138"/>
      <c r="V461" s="17"/>
      <c r="AC461" s="137"/>
      <c r="AD461" s="137"/>
      <c r="AE461" s="137"/>
    </row>
    <row r="462" spans="8:31">
      <c r="H462" s="138"/>
      <c r="I462" s="138"/>
      <c r="J462" s="138"/>
      <c r="V462" s="17"/>
      <c r="AC462" s="137"/>
      <c r="AD462" s="137"/>
      <c r="AE462" s="137"/>
    </row>
    <row r="463" spans="8:31">
      <c r="V463" s="17"/>
    </row>
    <row r="464" spans="8:31">
      <c r="V464" s="17"/>
    </row>
    <row r="465" spans="2:41" ht="23.25">
      <c r="B465" s="22" t="s">
        <v>66</v>
      </c>
      <c r="V465" s="17"/>
      <c r="X465" s="22" t="s">
        <v>66</v>
      </c>
    </row>
    <row r="466" spans="2:41" ht="23.25">
      <c r="B466" s="23" t="s">
        <v>32</v>
      </c>
      <c r="C466" s="20">
        <f>IF(X414="PAGADO",0,Y419)</f>
        <v>110</v>
      </c>
      <c r="E466" s="139" t="s">
        <v>20</v>
      </c>
      <c r="F466" s="139"/>
      <c r="G466" s="139"/>
      <c r="H466" s="139"/>
      <c r="V466" s="17"/>
      <c r="X466" s="23" t="s">
        <v>32</v>
      </c>
      <c r="Y466" s="20">
        <f>IF(B466="PAGADO",0,C471)</f>
        <v>110</v>
      </c>
      <c r="AA466" s="139" t="s">
        <v>20</v>
      </c>
      <c r="AB466" s="139"/>
      <c r="AC466" s="139"/>
      <c r="AD466" s="139"/>
    </row>
    <row r="467" spans="2:41">
      <c r="B467" s="1" t="s">
        <v>0</v>
      </c>
      <c r="C467" s="19">
        <f>H482</f>
        <v>0</v>
      </c>
      <c r="E467" s="2" t="s">
        <v>1</v>
      </c>
      <c r="F467" s="2" t="s">
        <v>2</v>
      </c>
      <c r="G467" s="2" t="s">
        <v>3</v>
      </c>
      <c r="H467" s="2" t="s">
        <v>4</v>
      </c>
      <c r="N467" s="2" t="s">
        <v>1</v>
      </c>
      <c r="O467" s="2" t="s">
        <v>5</v>
      </c>
      <c r="P467" s="2" t="s">
        <v>4</v>
      </c>
      <c r="Q467" s="2" t="s">
        <v>6</v>
      </c>
      <c r="R467" s="2" t="s">
        <v>7</v>
      </c>
      <c r="S467" s="3"/>
      <c r="V467" s="17"/>
      <c r="X467" s="1" t="s">
        <v>0</v>
      </c>
      <c r="Y467" s="19">
        <f>AD482</f>
        <v>0</v>
      </c>
      <c r="AA467" s="2" t="s">
        <v>1</v>
      </c>
      <c r="AB467" s="2" t="s">
        <v>2</v>
      </c>
      <c r="AC467" s="2" t="s">
        <v>3</v>
      </c>
      <c r="AD467" s="2" t="s">
        <v>4</v>
      </c>
      <c r="AJ467" s="2" t="s">
        <v>1</v>
      </c>
      <c r="AK467" s="2" t="s">
        <v>5</v>
      </c>
      <c r="AL467" s="2" t="s">
        <v>4</v>
      </c>
      <c r="AM467" s="2" t="s">
        <v>6</v>
      </c>
      <c r="AN467" s="2" t="s">
        <v>7</v>
      </c>
      <c r="AO467" s="3"/>
    </row>
    <row r="468" spans="2:41">
      <c r="C468" s="2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Y468" s="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" t="s">
        <v>24</v>
      </c>
      <c r="C469" s="19">
        <f>IF(C466&gt;0,C466+C467,C467)</f>
        <v>110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" t="s">
        <v>24</v>
      </c>
      <c r="Y469" s="19">
        <f>IF(Y466&gt;0,Y466+Y467,Y467)</f>
        <v>110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9</v>
      </c>
      <c r="C470" s="20">
        <f>C493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9</v>
      </c>
      <c r="Y470" s="20">
        <f>Y493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6" t="s">
        <v>25</v>
      </c>
      <c r="C471" s="21">
        <f>C469-C470</f>
        <v>110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 t="s">
        <v>8</v>
      </c>
      <c r="Y471" s="21">
        <f>Y469-Y470</f>
        <v>110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ht="26.25">
      <c r="B472" s="140" t="str">
        <f>IF(C471&lt;0,"NO PAGAR","COBRAR")</f>
        <v>COBRAR</v>
      </c>
      <c r="C472" s="14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40" t="str">
        <f>IF(Y471&lt;0,"NO PAGAR","COBRAR")</f>
        <v>COBRAR</v>
      </c>
      <c r="Y472" s="14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32" t="s">
        <v>9</v>
      </c>
      <c r="C473" s="133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32" t="s">
        <v>9</v>
      </c>
      <c r="Y473" s="133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9" t="str">
        <f>IF(C507&lt;0,"SALDO A FAVOR","SALDO ADELANTAD0'")</f>
        <v>SALDO ADELANTAD0'</v>
      </c>
      <c r="C474" s="10" t="b">
        <f>IF(Y419&lt;=0,Y419*-1)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9" t="str">
        <f>IF(C471&lt;0,"SALDO ADELANTADO","SALDO A FAVOR'")</f>
        <v>SALDO A FAVOR'</v>
      </c>
      <c r="Y474" s="10" t="b">
        <f>IF(C471&lt;=0,C471*-1)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10</v>
      </c>
      <c r="C475" s="10">
        <f>R484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10</v>
      </c>
      <c r="Y475" s="10">
        <f>AN484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11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11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12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12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13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13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14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14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15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15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16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16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17</v>
      </c>
      <c r="C482" s="10"/>
      <c r="E482" s="134" t="s">
        <v>7</v>
      </c>
      <c r="F482" s="135"/>
      <c r="G482" s="136"/>
      <c r="H482" s="5">
        <f>SUM(H468:H481)</f>
        <v>0</v>
      </c>
      <c r="N482" s="3"/>
      <c r="O482" s="3"/>
      <c r="P482" s="3"/>
      <c r="Q482" s="3"/>
      <c r="R482" s="18"/>
      <c r="S482" s="3"/>
      <c r="V482" s="17"/>
      <c r="X482" s="11" t="s">
        <v>17</v>
      </c>
      <c r="Y482" s="10"/>
      <c r="AA482" s="134" t="s">
        <v>7</v>
      </c>
      <c r="AB482" s="135"/>
      <c r="AC482" s="136"/>
      <c r="AD482" s="5">
        <f>SUM(AD468:AD481)</f>
        <v>0</v>
      </c>
      <c r="AJ482" s="3"/>
      <c r="AK482" s="3"/>
      <c r="AL482" s="3"/>
      <c r="AM482" s="3"/>
      <c r="AN482" s="18"/>
      <c r="AO482" s="3"/>
    </row>
    <row r="483" spans="2:41">
      <c r="B483" s="12"/>
      <c r="C483" s="10"/>
      <c r="E483" s="13"/>
      <c r="F483" s="13"/>
      <c r="G483" s="13"/>
      <c r="N483" s="3"/>
      <c r="O483" s="3"/>
      <c r="P483" s="3"/>
      <c r="Q483" s="3"/>
      <c r="R483" s="18"/>
      <c r="S483" s="3"/>
      <c r="V483" s="17"/>
      <c r="X483" s="12"/>
      <c r="Y483" s="10"/>
      <c r="AA483" s="13"/>
      <c r="AB483" s="13"/>
      <c r="AC483" s="13"/>
      <c r="AJ483" s="3"/>
      <c r="AK483" s="3"/>
      <c r="AL483" s="3"/>
      <c r="AM483" s="3"/>
      <c r="AN483" s="18"/>
      <c r="AO483" s="3"/>
    </row>
    <row r="484" spans="2:41">
      <c r="B484" s="12"/>
      <c r="C484" s="10"/>
      <c r="N484" s="134" t="s">
        <v>7</v>
      </c>
      <c r="O484" s="135"/>
      <c r="P484" s="135"/>
      <c r="Q484" s="136"/>
      <c r="R484" s="18">
        <f>SUM(R468:R483)</f>
        <v>0</v>
      </c>
      <c r="S484" s="3"/>
      <c r="V484" s="17"/>
      <c r="X484" s="12"/>
      <c r="Y484" s="10"/>
      <c r="AJ484" s="134" t="s">
        <v>7</v>
      </c>
      <c r="AK484" s="135"/>
      <c r="AL484" s="135"/>
      <c r="AM484" s="136"/>
      <c r="AN484" s="18">
        <f>SUM(AN468:AN483)</f>
        <v>0</v>
      </c>
      <c r="AO484" s="3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E487" s="14"/>
      <c r="V487" s="17"/>
      <c r="X487" s="12"/>
      <c r="Y487" s="10"/>
      <c r="AA487" s="14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1"/>
      <c r="C492" s="10"/>
      <c r="V492" s="17"/>
      <c r="X492" s="11"/>
      <c r="Y492" s="10"/>
    </row>
    <row r="493" spans="2:41">
      <c r="B493" s="15" t="s">
        <v>18</v>
      </c>
      <c r="C493" s="16">
        <f>SUM(C474:C492)</f>
        <v>0</v>
      </c>
      <c r="V493" s="17"/>
      <c r="X493" s="15" t="s">
        <v>18</v>
      </c>
      <c r="Y493" s="16">
        <f>SUM(Y474:Y492)</f>
        <v>0</v>
      </c>
    </row>
    <row r="494" spans="2:41">
      <c r="D494" t="s">
        <v>22</v>
      </c>
      <c r="E494" t="s">
        <v>21</v>
      </c>
      <c r="V494" s="17"/>
      <c r="Z494" t="s">
        <v>22</v>
      </c>
      <c r="AA494" t="s">
        <v>21</v>
      </c>
    </row>
    <row r="495" spans="2:41">
      <c r="E495" s="1" t="s">
        <v>19</v>
      </c>
      <c r="V495" s="17"/>
      <c r="AA495" s="1" t="s">
        <v>19</v>
      </c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V505" s="17"/>
    </row>
    <row r="506" spans="1:43">
      <c r="H506" s="138" t="s">
        <v>30</v>
      </c>
      <c r="I506" s="138"/>
      <c r="J506" s="138"/>
      <c r="V506" s="17"/>
      <c r="AA506" s="138" t="s">
        <v>31</v>
      </c>
      <c r="AB506" s="138"/>
      <c r="AC506" s="138"/>
    </row>
    <row r="507" spans="1:43">
      <c r="H507" s="138"/>
      <c r="I507" s="138"/>
      <c r="J507" s="138"/>
      <c r="V507" s="17"/>
      <c r="AA507" s="138"/>
      <c r="AB507" s="138"/>
      <c r="AC507" s="138"/>
    </row>
    <row r="508" spans="1:43">
      <c r="V508" s="17"/>
    </row>
    <row r="509" spans="1:43">
      <c r="V509" s="17"/>
    </row>
    <row r="510" spans="1:43" ht="23.25">
      <c r="B510" s="24" t="s">
        <v>66</v>
      </c>
      <c r="V510" s="17"/>
      <c r="X510" s="22" t="s">
        <v>66</v>
      </c>
    </row>
    <row r="511" spans="1:43" ht="23.25">
      <c r="B511" s="23" t="s">
        <v>32</v>
      </c>
      <c r="C511" s="20">
        <f>IF(X466="PAGADO",0,C471)</f>
        <v>110</v>
      </c>
      <c r="E511" s="139" t="s">
        <v>20</v>
      </c>
      <c r="F511" s="139"/>
      <c r="G511" s="139"/>
      <c r="H511" s="139"/>
      <c r="V511" s="17"/>
      <c r="X511" s="23" t="s">
        <v>32</v>
      </c>
      <c r="Y511" s="20">
        <f>IF(B1311="PAGADO",0,C516)</f>
        <v>110</v>
      </c>
      <c r="AA511" s="139" t="s">
        <v>20</v>
      </c>
      <c r="AB511" s="139"/>
      <c r="AC511" s="139"/>
      <c r="AD511" s="139"/>
    </row>
    <row r="512" spans="1:43">
      <c r="B512" s="1" t="s">
        <v>0</v>
      </c>
      <c r="C512" s="19">
        <f>H527</f>
        <v>0</v>
      </c>
      <c r="E512" s="2" t="s">
        <v>1</v>
      </c>
      <c r="F512" s="2" t="s">
        <v>2</v>
      </c>
      <c r="G512" s="2" t="s">
        <v>3</v>
      </c>
      <c r="H512" s="2" t="s">
        <v>4</v>
      </c>
      <c r="N512" s="2" t="s">
        <v>1</v>
      </c>
      <c r="O512" s="2" t="s">
        <v>5</v>
      </c>
      <c r="P512" s="2" t="s">
        <v>4</v>
      </c>
      <c r="Q512" s="2" t="s">
        <v>6</v>
      </c>
      <c r="R512" s="2" t="s">
        <v>7</v>
      </c>
      <c r="S512" s="3"/>
      <c r="V512" s="17"/>
      <c r="X512" s="1" t="s">
        <v>0</v>
      </c>
      <c r="Y512" s="19">
        <f>AD527</f>
        <v>0</v>
      </c>
      <c r="AA512" s="2" t="s">
        <v>1</v>
      </c>
      <c r="AB512" s="2" t="s">
        <v>2</v>
      </c>
      <c r="AC512" s="2" t="s">
        <v>3</v>
      </c>
      <c r="AD512" s="2" t="s">
        <v>4</v>
      </c>
      <c r="AJ512" s="2" t="s">
        <v>1</v>
      </c>
      <c r="AK512" s="2" t="s">
        <v>5</v>
      </c>
      <c r="AL512" s="2" t="s">
        <v>4</v>
      </c>
      <c r="AM512" s="2" t="s">
        <v>6</v>
      </c>
      <c r="AN512" s="2" t="s">
        <v>7</v>
      </c>
      <c r="AO512" s="3"/>
    </row>
    <row r="513" spans="2:41">
      <c r="C513" s="2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Y513" s="2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" t="s">
        <v>24</v>
      </c>
      <c r="C514" s="19">
        <f>IF(C511&gt;0,C511+C512,C512)</f>
        <v>110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" t="s">
        <v>24</v>
      </c>
      <c r="Y514" s="19">
        <f>IF(Y511&gt;0,Y511+Y512,Y512)</f>
        <v>110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9</v>
      </c>
      <c r="C515" s="20">
        <f>C539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9</v>
      </c>
      <c r="Y515" s="20">
        <f>Y539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6" t="s">
        <v>26</v>
      </c>
      <c r="C516" s="21">
        <f>C514-C515</f>
        <v>110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 t="s">
        <v>27</v>
      </c>
      <c r="Y516" s="21">
        <f>Y514-Y515</f>
        <v>110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ht="23.25">
      <c r="B517" s="6"/>
      <c r="C517" s="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41" t="str">
        <f>IF(Y516&lt;0,"NO PAGAR","COBRAR'")</f>
        <v>COBRAR'</v>
      </c>
      <c r="Y517" s="14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141" t="str">
        <f>IF(C516&lt;0,"NO PAGAR","COBRAR'")</f>
        <v>COBRAR'</v>
      </c>
      <c r="C518" s="141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6"/>
      <c r="Y518" s="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32" t="s">
        <v>9</v>
      </c>
      <c r="C519" s="133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32" t="s">
        <v>9</v>
      </c>
      <c r="Y519" s="133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9" t="str">
        <f>IF(Y471&lt;0,"SALDO ADELANTADO","SALDO A FAVOR '")</f>
        <v>SALDO A FAVOR '</v>
      </c>
      <c r="C520" s="10" t="b">
        <f>IF(Y471&lt;=0,Y471*-1)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9" t="str">
        <f>IF(C516&lt;0,"SALDO ADELANTADO","SALDO A FAVOR'")</f>
        <v>SALDO A FAVOR'</v>
      </c>
      <c r="Y520" s="10" t="b">
        <f>IF(C516&lt;=0,C516*-1)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10</v>
      </c>
      <c r="C521" s="10">
        <f>R529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10</v>
      </c>
      <c r="Y521" s="10">
        <f>AN529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11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11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12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12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13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13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14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14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15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15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16</v>
      </c>
      <c r="C527" s="10"/>
      <c r="E527" s="134" t="s">
        <v>7</v>
      </c>
      <c r="F527" s="135"/>
      <c r="G527" s="136"/>
      <c r="H527" s="5">
        <f>SUM(H513:H526)</f>
        <v>0</v>
      </c>
      <c r="N527" s="3"/>
      <c r="O527" s="3"/>
      <c r="P527" s="3"/>
      <c r="Q527" s="3"/>
      <c r="R527" s="18"/>
      <c r="S527" s="3"/>
      <c r="V527" s="17"/>
      <c r="X527" s="11" t="s">
        <v>16</v>
      </c>
      <c r="Y527" s="10"/>
      <c r="AA527" s="134" t="s">
        <v>7</v>
      </c>
      <c r="AB527" s="135"/>
      <c r="AC527" s="136"/>
      <c r="AD527" s="5">
        <f>SUM(AD513:AD526)</f>
        <v>0</v>
      </c>
      <c r="AJ527" s="3"/>
      <c r="AK527" s="3"/>
      <c r="AL527" s="3"/>
      <c r="AM527" s="3"/>
      <c r="AN527" s="18"/>
      <c r="AO527" s="3"/>
    </row>
    <row r="528" spans="2:41">
      <c r="B528" s="11" t="s">
        <v>17</v>
      </c>
      <c r="C528" s="10"/>
      <c r="E528" s="13"/>
      <c r="F528" s="13"/>
      <c r="G528" s="13"/>
      <c r="N528" s="3"/>
      <c r="O528" s="3"/>
      <c r="P528" s="3"/>
      <c r="Q528" s="3"/>
      <c r="R528" s="18"/>
      <c r="S528" s="3"/>
      <c r="V528" s="17"/>
      <c r="X528" s="11" t="s">
        <v>17</v>
      </c>
      <c r="Y528" s="10"/>
      <c r="AA528" s="13"/>
      <c r="AB528" s="13"/>
      <c r="AC528" s="13"/>
      <c r="AJ528" s="3"/>
      <c r="AK528" s="3"/>
      <c r="AL528" s="3"/>
      <c r="AM528" s="3"/>
      <c r="AN528" s="18"/>
      <c r="AO528" s="3"/>
    </row>
    <row r="529" spans="2:41">
      <c r="B529" s="12"/>
      <c r="C529" s="10"/>
      <c r="N529" s="134" t="s">
        <v>7</v>
      </c>
      <c r="O529" s="135"/>
      <c r="P529" s="135"/>
      <c r="Q529" s="136"/>
      <c r="R529" s="18">
        <f>SUM(R513:R528)</f>
        <v>0</v>
      </c>
      <c r="S529" s="3"/>
      <c r="V529" s="17"/>
      <c r="X529" s="12"/>
      <c r="Y529" s="10"/>
      <c r="AJ529" s="134" t="s">
        <v>7</v>
      </c>
      <c r="AK529" s="135"/>
      <c r="AL529" s="135"/>
      <c r="AM529" s="136"/>
      <c r="AN529" s="18">
        <f>SUM(AN513:AN528)</f>
        <v>0</v>
      </c>
      <c r="AO529" s="3"/>
    </row>
    <row r="530" spans="2:41">
      <c r="B530" s="12"/>
      <c r="C530" s="10"/>
      <c r="V530" s="17"/>
      <c r="X530" s="12"/>
      <c r="Y530" s="10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E532" s="14"/>
      <c r="V532" s="17"/>
      <c r="X532" s="12"/>
      <c r="Y532" s="10"/>
      <c r="AA532" s="14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1"/>
      <c r="C538" s="10"/>
      <c r="V538" s="17"/>
      <c r="X538" s="11"/>
      <c r="Y538" s="10"/>
    </row>
    <row r="539" spans="2:41">
      <c r="B539" s="15" t="s">
        <v>18</v>
      </c>
      <c r="C539" s="16">
        <f>SUM(C520:C538)</f>
        <v>0</v>
      </c>
      <c r="D539" t="s">
        <v>22</v>
      </c>
      <c r="E539" t="s">
        <v>21</v>
      </c>
      <c r="V539" s="17"/>
      <c r="X539" s="15" t="s">
        <v>18</v>
      </c>
      <c r="Y539" s="16">
        <f>SUM(Y520:Y538)</f>
        <v>0</v>
      </c>
      <c r="Z539" t="s">
        <v>22</v>
      </c>
      <c r="AA539" t="s">
        <v>21</v>
      </c>
    </row>
    <row r="540" spans="2:41">
      <c r="E540" s="1" t="s">
        <v>19</v>
      </c>
      <c r="V540" s="17"/>
      <c r="AA540" s="1" t="s">
        <v>19</v>
      </c>
    </row>
    <row r="541" spans="2:41">
      <c r="V541" s="17"/>
    </row>
    <row r="542" spans="2:41">
      <c r="V542" s="17"/>
    </row>
    <row r="543" spans="2:41">
      <c r="V543" s="17"/>
    </row>
    <row r="544" spans="2:41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</row>
    <row r="558" spans="8:31">
      <c r="V558" s="17"/>
    </row>
    <row r="559" spans="8:31">
      <c r="V559" s="17"/>
      <c r="AC559" s="137" t="s">
        <v>29</v>
      </c>
      <c r="AD559" s="137"/>
      <c r="AE559" s="137"/>
    </row>
    <row r="560" spans="8:31">
      <c r="H560" s="138" t="s">
        <v>28</v>
      </c>
      <c r="I560" s="138"/>
      <c r="J560" s="138"/>
      <c r="V560" s="17"/>
      <c r="AC560" s="137"/>
      <c r="AD560" s="137"/>
      <c r="AE560" s="137"/>
    </row>
    <row r="561" spans="2:41">
      <c r="H561" s="138"/>
      <c r="I561" s="138"/>
      <c r="J561" s="138"/>
      <c r="V561" s="17"/>
      <c r="AC561" s="137"/>
      <c r="AD561" s="137"/>
      <c r="AE561" s="137"/>
    </row>
    <row r="562" spans="2:41">
      <c r="V562" s="17"/>
    </row>
    <row r="563" spans="2:41">
      <c r="V563" s="17"/>
    </row>
    <row r="564" spans="2:41" ht="23.25">
      <c r="B564" s="22" t="s">
        <v>67</v>
      </c>
      <c r="V564" s="17"/>
      <c r="X564" s="22" t="s">
        <v>67</v>
      </c>
    </row>
    <row r="565" spans="2:41" ht="23.25">
      <c r="B565" s="23" t="s">
        <v>32</v>
      </c>
      <c r="C565" s="20">
        <f>IF(X511="PAGADO",0,Y516)</f>
        <v>110</v>
      </c>
      <c r="E565" s="139" t="s">
        <v>20</v>
      </c>
      <c r="F565" s="139"/>
      <c r="G565" s="139"/>
      <c r="H565" s="139"/>
      <c r="V565" s="17"/>
      <c r="X565" s="23" t="s">
        <v>32</v>
      </c>
      <c r="Y565" s="20">
        <f>IF(B565="PAGADO",0,C570)</f>
        <v>110</v>
      </c>
      <c r="AA565" s="139" t="s">
        <v>20</v>
      </c>
      <c r="AB565" s="139"/>
      <c r="AC565" s="139"/>
      <c r="AD565" s="139"/>
    </row>
    <row r="566" spans="2:41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" t="s">
        <v>24</v>
      </c>
      <c r="C568" s="19">
        <f>IF(C565&gt;0,C565+C566,C566)</f>
        <v>110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110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9</v>
      </c>
      <c r="C569" s="20">
        <f>C592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Y592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6" t="s">
        <v>25</v>
      </c>
      <c r="C570" s="21">
        <f>C568-C569</f>
        <v>110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8</v>
      </c>
      <c r="Y570" s="21">
        <f>Y568-Y569</f>
        <v>110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6.25">
      <c r="B571" s="140" t="str">
        <f>IF(C570&lt;0,"NO PAGAR","COBRAR")</f>
        <v>COBRAR</v>
      </c>
      <c r="C571" s="14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40" t="str">
        <f>IF(Y570&lt;0,"NO PAGAR","COBRAR")</f>
        <v>COBRAR</v>
      </c>
      <c r="Y571" s="14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32" t="s">
        <v>9</v>
      </c>
      <c r="C572" s="133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32" t="s">
        <v>9</v>
      </c>
      <c r="Y572" s="133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9" t="str">
        <f>IF(C606&lt;0,"SALDO A FAVOR","SALDO ADELANTAD0'")</f>
        <v>SALDO ADELANTAD0'</v>
      </c>
      <c r="C573" s="10" t="b">
        <f>IF(Y516&lt;=0,Y516*-1)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9" t="str">
        <f>IF(C570&lt;0,"SALDO ADELANTADO","SALDO A FAVOR'")</f>
        <v>SALDO A FAVOR'</v>
      </c>
      <c r="Y573" s="10" t="b">
        <f>IF(C570&lt;=0,C570*-1)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10</v>
      </c>
      <c r="C574" s="10">
        <f>R583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10</v>
      </c>
      <c r="Y574" s="10">
        <f>AN583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11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11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12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12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13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13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14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14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15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15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16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16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17</v>
      </c>
      <c r="C581" s="10"/>
      <c r="E581" s="134" t="s">
        <v>7</v>
      </c>
      <c r="F581" s="135"/>
      <c r="G581" s="136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17</v>
      </c>
      <c r="Y581" s="10"/>
      <c r="AA581" s="134" t="s">
        <v>7</v>
      </c>
      <c r="AB581" s="135"/>
      <c r="AC581" s="136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>
      <c r="B582" s="12"/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2"/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>
      <c r="B583" s="12"/>
      <c r="C583" s="10"/>
      <c r="N583" s="134" t="s">
        <v>7</v>
      </c>
      <c r="O583" s="135"/>
      <c r="P583" s="135"/>
      <c r="Q583" s="136"/>
      <c r="R583" s="18">
        <f>SUM(R567:R582)</f>
        <v>0</v>
      </c>
      <c r="S583" s="3"/>
      <c r="V583" s="17"/>
      <c r="X583" s="12"/>
      <c r="Y583" s="10"/>
      <c r="AJ583" s="134" t="s">
        <v>7</v>
      </c>
      <c r="AK583" s="135"/>
      <c r="AL583" s="135"/>
      <c r="AM583" s="136"/>
      <c r="AN583" s="18">
        <f>SUM(AN567:AN582)</f>
        <v>0</v>
      </c>
      <c r="AO583" s="3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  <c r="AA586" s="14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1"/>
      <c r="C591" s="10"/>
      <c r="V591" s="17"/>
      <c r="X591" s="11"/>
      <c r="Y591" s="10"/>
    </row>
    <row r="592" spans="2:41">
      <c r="B592" s="15" t="s">
        <v>18</v>
      </c>
      <c r="C592" s="16">
        <f>SUM(C573:C591)</f>
        <v>0</v>
      </c>
      <c r="V592" s="17"/>
      <c r="X592" s="15" t="s">
        <v>18</v>
      </c>
      <c r="Y592" s="16">
        <f>SUM(Y573:Y591)</f>
        <v>0</v>
      </c>
    </row>
    <row r="593" spans="1:43">
      <c r="D593" t="s">
        <v>22</v>
      </c>
      <c r="E593" t="s">
        <v>21</v>
      </c>
      <c r="V593" s="17"/>
      <c r="Z593" t="s">
        <v>22</v>
      </c>
      <c r="AA593" t="s">
        <v>21</v>
      </c>
    </row>
    <row r="594" spans="1:43">
      <c r="E594" s="1" t="s">
        <v>19</v>
      </c>
      <c r="V594" s="17"/>
      <c r="AA594" s="1" t="s">
        <v>19</v>
      </c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V604" s="17"/>
    </row>
    <row r="605" spans="1:43">
      <c r="H605" s="138" t="s">
        <v>30</v>
      </c>
      <c r="I605" s="138"/>
      <c r="J605" s="138"/>
      <c r="V605" s="17"/>
      <c r="AA605" s="138" t="s">
        <v>31</v>
      </c>
      <c r="AB605" s="138"/>
      <c r="AC605" s="138"/>
    </row>
    <row r="606" spans="1:43">
      <c r="H606" s="138"/>
      <c r="I606" s="138"/>
      <c r="J606" s="138"/>
      <c r="V606" s="17"/>
      <c r="AA606" s="138"/>
      <c r="AB606" s="138"/>
      <c r="AC606" s="138"/>
    </row>
    <row r="607" spans="1:43">
      <c r="V607" s="17"/>
    </row>
    <row r="608" spans="1:43">
      <c r="V608" s="17"/>
    </row>
    <row r="609" spans="2:41" ht="23.25">
      <c r="B609" s="24" t="s">
        <v>67</v>
      </c>
      <c r="V609" s="17"/>
      <c r="X609" s="22" t="s">
        <v>67</v>
      </c>
    </row>
    <row r="610" spans="2:41" ht="23.25">
      <c r="B610" s="23" t="s">
        <v>32</v>
      </c>
      <c r="C610" s="20">
        <f>IF(X565="PAGADO",0,C570)</f>
        <v>110</v>
      </c>
      <c r="E610" s="139" t="s">
        <v>20</v>
      </c>
      <c r="F610" s="139"/>
      <c r="G610" s="139"/>
      <c r="H610" s="139"/>
      <c r="V610" s="17"/>
      <c r="X610" s="23" t="s">
        <v>32</v>
      </c>
      <c r="Y610" s="20">
        <f>IF(B1410="PAGADO",0,C615)</f>
        <v>110</v>
      </c>
      <c r="AA610" s="139" t="s">
        <v>20</v>
      </c>
      <c r="AB610" s="139"/>
      <c r="AC610" s="139"/>
      <c r="AD610" s="139"/>
    </row>
    <row r="611" spans="2:41">
      <c r="B611" s="1" t="s">
        <v>0</v>
      </c>
      <c r="C611" s="19">
        <f>H626</f>
        <v>0</v>
      </c>
      <c r="E611" s="2" t="s">
        <v>1</v>
      </c>
      <c r="F611" s="2" t="s">
        <v>2</v>
      </c>
      <c r="G611" s="2" t="s">
        <v>3</v>
      </c>
      <c r="H611" s="2" t="s">
        <v>4</v>
      </c>
      <c r="N611" s="2" t="s">
        <v>1</v>
      </c>
      <c r="O611" s="2" t="s">
        <v>5</v>
      </c>
      <c r="P611" s="2" t="s">
        <v>4</v>
      </c>
      <c r="Q611" s="2" t="s">
        <v>6</v>
      </c>
      <c r="R611" s="2" t="s">
        <v>7</v>
      </c>
      <c r="S611" s="3"/>
      <c r="V611" s="17"/>
      <c r="X611" s="1" t="s">
        <v>0</v>
      </c>
      <c r="Y611" s="19">
        <f>AD626</f>
        <v>0</v>
      </c>
      <c r="AA611" s="2" t="s">
        <v>1</v>
      </c>
      <c r="AB611" s="2" t="s">
        <v>2</v>
      </c>
      <c r="AC611" s="2" t="s">
        <v>3</v>
      </c>
      <c r="AD611" s="2" t="s">
        <v>4</v>
      </c>
      <c r="AJ611" s="2" t="s">
        <v>1</v>
      </c>
      <c r="AK611" s="2" t="s">
        <v>5</v>
      </c>
      <c r="AL611" s="2" t="s">
        <v>4</v>
      </c>
      <c r="AM611" s="2" t="s">
        <v>6</v>
      </c>
      <c r="AN611" s="2" t="s">
        <v>7</v>
      </c>
      <c r="AO611" s="3"/>
    </row>
    <row r="612" spans="2:41">
      <c r="C612" s="2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Y612" s="2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24</v>
      </c>
      <c r="C613" s="19">
        <f>IF(C610&gt;0,C610+C611,C611)</f>
        <v>110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24</v>
      </c>
      <c r="Y613" s="19">
        <f>IF(Y610&gt;0,Y610+Y611,Y611)</f>
        <v>110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9</v>
      </c>
      <c r="C614" s="20">
        <f>C638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9</v>
      </c>
      <c r="Y614" s="20">
        <f>Y638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6" t="s">
        <v>26</v>
      </c>
      <c r="C615" s="21">
        <f>C613-C614</f>
        <v>110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 t="s">
        <v>27</v>
      </c>
      <c r="Y615" s="21">
        <f>Y613-Y614</f>
        <v>110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ht="23.25">
      <c r="B616" s="6"/>
      <c r="C616" s="7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41" t="str">
        <f>IF(Y615&lt;0,"NO PAGAR","COBRAR'")</f>
        <v>COBRAR'</v>
      </c>
      <c r="Y616" s="141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141" t="str">
        <f>IF(C615&lt;0,"NO PAGAR","COBRAR'")</f>
        <v>COBRAR'</v>
      </c>
      <c r="C617" s="141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6"/>
      <c r="Y617" s="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32" t="s">
        <v>9</v>
      </c>
      <c r="C618" s="133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32" t="s">
        <v>9</v>
      </c>
      <c r="Y618" s="133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IF(Y570&lt;0,"SALDO ADELANTADO","SALDO A FAVOR '")</f>
        <v>SALDO A FAVOR '</v>
      </c>
      <c r="C619" s="10" t="b">
        <f>IF(Y570&lt;=0,Y570*-1)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IF(C615&lt;0,"SALDO ADELANTADO","SALDO A FAVOR'")</f>
        <v>SALDO A FAVOR'</v>
      </c>
      <c r="Y619" s="10" t="b">
        <f>IF(C615&lt;=0,C615*-1)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R628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AN628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134" t="s">
        <v>7</v>
      </c>
      <c r="F626" s="135"/>
      <c r="G626" s="136"/>
      <c r="H626" s="5">
        <f>SUM(H612:H625)</f>
        <v>0</v>
      </c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134" t="s">
        <v>7</v>
      </c>
      <c r="AB626" s="135"/>
      <c r="AC626" s="136"/>
      <c r="AD626" s="5">
        <f>SUM(AD612:AD625)</f>
        <v>0</v>
      </c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/>
      <c r="E627" s="13"/>
      <c r="F627" s="13"/>
      <c r="G627" s="13"/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3"/>
      <c r="AB627" s="13"/>
      <c r="AC627" s="13"/>
      <c r="AJ627" s="3"/>
      <c r="AK627" s="3"/>
      <c r="AL627" s="3"/>
      <c r="AM627" s="3"/>
      <c r="AN627" s="18"/>
      <c r="AO627" s="3"/>
    </row>
    <row r="628" spans="2:41">
      <c r="B628" s="12"/>
      <c r="C628" s="10"/>
      <c r="N628" s="134" t="s">
        <v>7</v>
      </c>
      <c r="O628" s="135"/>
      <c r="P628" s="135"/>
      <c r="Q628" s="136"/>
      <c r="R628" s="18">
        <f>SUM(R612:R627)</f>
        <v>0</v>
      </c>
      <c r="S628" s="3"/>
      <c r="V628" s="17"/>
      <c r="X628" s="12"/>
      <c r="Y628" s="10"/>
      <c r="AJ628" s="134" t="s">
        <v>7</v>
      </c>
      <c r="AK628" s="135"/>
      <c r="AL628" s="135"/>
      <c r="AM628" s="136"/>
      <c r="AN628" s="18">
        <f>SUM(AN612:AN627)</f>
        <v>0</v>
      </c>
      <c r="AO628" s="3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E631" s="14"/>
      <c r="V631" s="17"/>
      <c r="X631" s="12"/>
      <c r="Y631" s="10"/>
      <c r="AA631" s="14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0</v>
      </c>
      <c r="D638" t="s">
        <v>22</v>
      </c>
      <c r="E638" t="s">
        <v>21</v>
      </c>
      <c r="V638" s="17"/>
      <c r="X638" s="15" t="s">
        <v>18</v>
      </c>
      <c r="Y638" s="16">
        <f>SUM(Y619:Y637)</f>
        <v>0</v>
      </c>
      <c r="Z638" t="s">
        <v>22</v>
      </c>
      <c r="AA638" t="s">
        <v>21</v>
      </c>
    </row>
    <row r="639" spans="2:41">
      <c r="E639" s="1" t="s">
        <v>19</v>
      </c>
      <c r="V639" s="17"/>
      <c r="AA639" s="1" t="s">
        <v>19</v>
      </c>
    </row>
    <row r="640" spans="2:41">
      <c r="V640" s="17"/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  <c r="AC652" s="137" t="s">
        <v>29</v>
      </c>
      <c r="AD652" s="137"/>
      <c r="AE652" s="137"/>
    </row>
    <row r="653" spans="8:31">
      <c r="H653" s="138" t="s">
        <v>28</v>
      </c>
      <c r="I653" s="138"/>
      <c r="J653" s="138"/>
      <c r="V653" s="17"/>
      <c r="AC653" s="137"/>
      <c r="AD653" s="137"/>
      <c r="AE653" s="137"/>
    </row>
    <row r="654" spans="8:31">
      <c r="H654" s="138"/>
      <c r="I654" s="138"/>
      <c r="J654" s="138"/>
      <c r="V654" s="17"/>
      <c r="AC654" s="137"/>
      <c r="AD654" s="137"/>
      <c r="AE654" s="137"/>
    </row>
    <row r="655" spans="8:31">
      <c r="V655" s="17"/>
    </row>
    <row r="656" spans="8:31">
      <c r="V656" s="17"/>
    </row>
    <row r="657" spans="2:41" ht="23.25">
      <c r="B657" s="22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IF(X610="PAGADO",0,Y615)</f>
        <v>110</v>
      </c>
      <c r="E658" s="139" t="s">
        <v>20</v>
      </c>
      <c r="F658" s="139"/>
      <c r="G658" s="139"/>
      <c r="H658" s="139"/>
      <c r="V658" s="17"/>
      <c r="X658" s="23" t="s">
        <v>32</v>
      </c>
      <c r="Y658" s="20">
        <f>IF(B658="PAGADO",0,C663)</f>
        <v>110</v>
      </c>
      <c r="AA658" s="139" t="s">
        <v>20</v>
      </c>
      <c r="AB658" s="139"/>
      <c r="AC658" s="139"/>
      <c r="AD658" s="139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110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110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C685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Y685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25</v>
      </c>
      <c r="C663" s="21">
        <f>C661-C662</f>
        <v>110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8</v>
      </c>
      <c r="Y663" s="21">
        <f>Y661-Y662</f>
        <v>110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6.25">
      <c r="B664" s="140" t="str">
        <f>IF(C663&lt;0,"NO PAGAR","COBRAR")</f>
        <v>COBRAR</v>
      </c>
      <c r="C664" s="14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40" t="str">
        <f>IF(Y663&lt;0,"NO PAGAR","COBRAR")</f>
        <v>COBRAR</v>
      </c>
      <c r="Y664" s="14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32" t="s">
        <v>9</v>
      </c>
      <c r="C665" s="133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32" t="s">
        <v>9</v>
      </c>
      <c r="Y665" s="133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9" t="str">
        <f>IF(C699&lt;0,"SALDO A FAVOR","SALDO ADELANTAD0'")</f>
        <v>SALDO ADELANTAD0'</v>
      </c>
      <c r="C666" s="10" t="b">
        <f>IF(Y610&lt;=0,Y610*-1)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9" t="str">
        <f>IF(C663&lt;0,"SALDO ADELANTADO","SALDO A FAVOR'")</f>
        <v>SALDO A FAVOR'</v>
      </c>
      <c r="Y666" s="10" t="b">
        <f>IF(C663&lt;=0,C663*-1)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10</v>
      </c>
      <c r="C667" s="10">
        <f>R676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10</v>
      </c>
      <c r="Y667" s="10">
        <f>AN676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11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11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12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12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13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13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14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14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15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15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16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16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17</v>
      </c>
      <c r="C674" s="10"/>
      <c r="E674" s="134" t="s">
        <v>7</v>
      </c>
      <c r="F674" s="135"/>
      <c r="G674" s="136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17</v>
      </c>
      <c r="Y674" s="10"/>
      <c r="AA674" s="134" t="s">
        <v>7</v>
      </c>
      <c r="AB674" s="135"/>
      <c r="AC674" s="136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2"/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2"/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34" t="s">
        <v>7</v>
      </c>
      <c r="O676" s="135"/>
      <c r="P676" s="135"/>
      <c r="Q676" s="136"/>
      <c r="R676" s="18">
        <f>SUM(R660:R675)</f>
        <v>0</v>
      </c>
      <c r="S676" s="3"/>
      <c r="V676" s="17"/>
      <c r="X676" s="12"/>
      <c r="Y676" s="10"/>
      <c r="AJ676" s="134" t="s">
        <v>7</v>
      </c>
      <c r="AK676" s="135"/>
      <c r="AL676" s="135"/>
      <c r="AM676" s="136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1"/>
      <c r="C684" s="10"/>
      <c r="V684" s="17"/>
      <c r="X684" s="11"/>
      <c r="Y684" s="10"/>
    </row>
    <row r="685" spans="2:41">
      <c r="B685" s="15" t="s">
        <v>18</v>
      </c>
      <c r="C685" s="16">
        <f>SUM(C666:C684)</f>
        <v>0</v>
      </c>
      <c r="V685" s="17"/>
      <c r="X685" s="15" t="s">
        <v>18</v>
      </c>
      <c r="Y685" s="16">
        <f>SUM(Y666:Y684)</f>
        <v>0</v>
      </c>
    </row>
    <row r="686" spans="2:41">
      <c r="D686" t="s">
        <v>22</v>
      </c>
      <c r="E686" t="s">
        <v>21</v>
      </c>
      <c r="V686" s="17"/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V697" s="17"/>
    </row>
    <row r="698" spans="1:43">
      <c r="H698" s="138" t="s">
        <v>30</v>
      </c>
      <c r="I698" s="138"/>
      <c r="J698" s="138"/>
      <c r="V698" s="17"/>
      <c r="AA698" s="138" t="s">
        <v>31</v>
      </c>
      <c r="AB698" s="138"/>
      <c r="AC698" s="138"/>
    </row>
    <row r="699" spans="1:43">
      <c r="H699" s="138"/>
      <c r="I699" s="138"/>
      <c r="J699" s="138"/>
      <c r="V699" s="17"/>
      <c r="AA699" s="138"/>
      <c r="AB699" s="138"/>
      <c r="AC699" s="138"/>
    </row>
    <row r="700" spans="1:43">
      <c r="V700" s="17"/>
    </row>
    <row r="701" spans="1:43">
      <c r="V701" s="17"/>
    </row>
    <row r="702" spans="1:43" ht="23.25">
      <c r="B702" s="24" t="s">
        <v>68</v>
      </c>
      <c r="V702" s="17"/>
      <c r="X702" s="22" t="s">
        <v>68</v>
      </c>
    </row>
    <row r="703" spans="1:43" ht="23.25">
      <c r="B703" s="23" t="s">
        <v>32</v>
      </c>
      <c r="C703" s="20">
        <f>IF(X658="PAGADO",0,C663)</f>
        <v>110</v>
      </c>
      <c r="E703" s="139" t="s">
        <v>20</v>
      </c>
      <c r="F703" s="139"/>
      <c r="G703" s="139"/>
      <c r="H703" s="139"/>
      <c r="V703" s="17"/>
      <c r="X703" s="23" t="s">
        <v>32</v>
      </c>
      <c r="Y703" s="20">
        <f>IF(B1503="PAGADO",0,C708)</f>
        <v>110</v>
      </c>
      <c r="AA703" s="139" t="s">
        <v>20</v>
      </c>
      <c r="AB703" s="139"/>
      <c r="AC703" s="139"/>
      <c r="AD703" s="139"/>
    </row>
    <row r="704" spans="1:43">
      <c r="B704" s="1" t="s">
        <v>0</v>
      </c>
      <c r="C704" s="19">
        <f>H719</f>
        <v>0</v>
      </c>
      <c r="E704" s="2" t="s">
        <v>1</v>
      </c>
      <c r="F704" s="2" t="s">
        <v>2</v>
      </c>
      <c r="G704" s="2" t="s">
        <v>3</v>
      </c>
      <c r="H704" s="2" t="s">
        <v>4</v>
      </c>
      <c r="N704" s="2" t="s">
        <v>1</v>
      </c>
      <c r="O704" s="2" t="s">
        <v>5</v>
      </c>
      <c r="P704" s="2" t="s">
        <v>4</v>
      </c>
      <c r="Q704" s="2" t="s">
        <v>6</v>
      </c>
      <c r="R704" s="2" t="s">
        <v>7</v>
      </c>
      <c r="S704" s="3"/>
      <c r="V704" s="17"/>
      <c r="X704" s="1" t="s">
        <v>0</v>
      </c>
      <c r="Y704" s="19">
        <f>AD719</f>
        <v>0</v>
      </c>
      <c r="AA704" s="2" t="s">
        <v>1</v>
      </c>
      <c r="AB704" s="2" t="s">
        <v>2</v>
      </c>
      <c r="AC704" s="2" t="s">
        <v>3</v>
      </c>
      <c r="AD704" s="2" t="s">
        <v>4</v>
      </c>
      <c r="AJ704" s="2" t="s">
        <v>1</v>
      </c>
      <c r="AK704" s="2" t="s">
        <v>5</v>
      </c>
      <c r="AL704" s="2" t="s">
        <v>4</v>
      </c>
      <c r="AM704" s="2" t="s">
        <v>6</v>
      </c>
      <c r="AN704" s="2" t="s">
        <v>7</v>
      </c>
      <c r="AO704" s="3"/>
    </row>
    <row r="705" spans="2:41">
      <c r="C705" s="2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Y705" s="2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24</v>
      </c>
      <c r="C706" s="19">
        <f>IF(C703&gt;0,C703+C704,C704)</f>
        <v>110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24</v>
      </c>
      <c r="Y706" s="19">
        <f>IF(Y703&gt;0,Y703+Y704,Y704)</f>
        <v>110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9</v>
      </c>
      <c r="C707" s="20">
        <f>C731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9</v>
      </c>
      <c r="Y707" s="20">
        <f>Y731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6" t="s">
        <v>26</v>
      </c>
      <c r="C708" s="21">
        <f>C706-C707</f>
        <v>110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 t="s">
        <v>27</v>
      </c>
      <c r="Y708" s="21">
        <f>Y706-Y707</f>
        <v>110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6"/>
      <c r="C709" s="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41" t="str">
        <f>IF(Y708&lt;0,"NO PAGAR","COBRAR'")</f>
        <v>COBRAR'</v>
      </c>
      <c r="Y709" s="141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141" t="str">
        <f>IF(C708&lt;0,"NO PAGAR","COBRAR'")</f>
        <v>COBRAR'</v>
      </c>
      <c r="C710" s="14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6"/>
      <c r="Y710" s="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32" t="s">
        <v>9</v>
      </c>
      <c r="C711" s="133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32" t="s">
        <v>9</v>
      </c>
      <c r="Y711" s="133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IF(Y663&lt;0,"SALDO ADELANTADO","SALDO A FAVOR '")</f>
        <v>SALDO A FAVOR '</v>
      </c>
      <c r="C712" s="10" t="b">
        <f>IF(Y663&lt;=0,Y663*-1)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IF(C708&lt;0,"SALDO ADELANTADO","SALDO A FAVOR'")</f>
        <v>SALDO A FAVOR'</v>
      </c>
      <c r="Y712" s="10" t="b">
        <f>IF(C708&lt;=0,C708*-1)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R721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AN721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134" t="s">
        <v>7</v>
      </c>
      <c r="F719" s="135"/>
      <c r="G719" s="136"/>
      <c r="H719" s="5">
        <f>SUM(H705:H718)</f>
        <v>0</v>
      </c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134" t="s">
        <v>7</v>
      </c>
      <c r="AB719" s="135"/>
      <c r="AC719" s="136"/>
      <c r="AD719" s="5">
        <f>SUM(AD705:AD718)</f>
        <v>0</v>
      </c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3"/>
      <c r="F720" s="13"/>
      <c r="G720" s="13"/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3"/>
      <c r="AB720" s="13"/>
      <c r="AC720" s="13"/>
      <c r="AJ720" s="3"/>
      <c r="AK720" s="3"/>
      <c r="AL720" s="3"/>
      <c r="AM720" s="3"/>
      <c r="AN720" s="18"/>
      <c r="AO720" s="3"/>
    </row>
    <row r="721" spans="2:41">
      <c r="B721" s="12"/>
      <c r="C721" s="10"/>
      <c r="N721" s="134" t="s">
        <v>7</v>
      </c>
      <c r="O721" s="135"/>
      <c r="P721" s="135"/>
      <c r="Q721" s="136"/>
      <c r="R721" s="18">
        <f>SUM(R705:R720)</f>
        <v>0</v>
      </c>
      <c r="S721" s="3"/>
      <c r="V721" s="17"/>
      <c r="X721" s="12"/>
      <c r="Y721" s="10"/>
      <c r="AJ721" s="134" t="s">
        <v>7</v>
      </c>
      <c r="AK721" s="135"/>
      <c r="AL721" s="135"/>
      <c r="AM721" s="136"/>
      <c r="AN721" s="18">
        <f>SUM(AN705:AN720)</f>
        <v>0</v>
      </c>
      <c r="AO721" s="3"/>
    </row>
    <row r="722" spans="2:41">
      <c r="B722" s="12"/>
      <c r="C722" s="10"/>
      <c r="V722" s="17"/>
      <c r="X722" s="12"/>
      <c r="Y722" s="10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E724" s="14"/>
      <c r="V724" s="17"/>
      <c r="X724" s="12"/>
      <c r="Y724" s="10"/>
      <c r="AA724" s="14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0</v>
      </c>
      <c r="D731" t="s">
        <v>22</v>
      </c>
      <c r="E731" t="s">
        <v>21</v>
      </c>
      <c r="V731" s="17"/>
      <c r="X731" s="15" t="s">
        <v>18</v>
      </c>
      <c r="Y731" s="16">
        <f>SUM(Y712:Y730)</f>
        <v>0</v>
      </c>
      <c r="Z731" t="s">
        <v>22</v>
      </c>
      <c r="AA731" t="s">
        <v>21</v>
      </c>
    </row>
    <row r="732" spans="2:41">
      <c r="E732" s="1" t="s">
        <v>19</v>
      </c>
      <c r="V732" s="17"/>
      <c r="AA732" s="1" t="s">
        <v>19</v>
      </c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C745" s="137" t="s">
        <v>29</v>
      </c>
      <c r="AD745" s="137"/>
      <c r="AE745" s="137"/>
    </row>
    <row r="746" spans="2:41">
      <c r="H746" s="138" t="s">
        <v>28</v>
      </c>
      <c r="I746" s="138"/>
      <c r="J746" s="138"/>
      <c r="V746" s="17"/>
      <c r="AC746" s="137"/>
      <c r="AD746" s="137"/>
      <c r="AE746" s="137"/>
    </row>
    <row r="747" spans="2:41">
      <c r="H747" s="138"/>
      <c r="I747" s="138"/>
      <c r="J747" s="138"/>
      <c r="V747" s="17"/>
      <c r="AC747" s="137"/>
      <c r="AD747" s="137"/>
      <c r="AE747" s="137"/>
    </row>
    <row r="748" spans="2:41">
      <c r="V748" s="17"/>
    </row>
    <row r="749" spans="2:41">
      <c r="V749" s="17"/>
    </row>
    <row r="750" spans="2:41" ht="23.25">
      <c r="B750" s="22" t="s">
        <v>69</v>
      </c>
      <c r="V750" s="17"/>
      <c r="X750" s="22" t="s">
        <v>69</v>
      </c>
    </row>
    <row r="751" spans="2:41" ht="23.25">
      <c r="B751" s="23" t="s">
        <v>32</v>
      </c>
      <c r="C751" s="20">
        <f>IF(X703="PAGADO",0,Y708)</f>
        <v>110</v>
      </c>
      <c r="E751" s="139" t="s">
        <v>20</v>
      </c>
      <c r="F751" s="139"/>
      <c r="G751" s="139"/>
      <c r="H751" s="139"/>
      <c r="V751" s="17"/>
      <c r="X751" s="23" t="s">
        <v>32</v>
      </c>
      <c r="Y751" s="20">
        <f>IF(B751="PAGADO",0,C756)</f>
        <v>110</v>
      </c>
      <c r="AA751" s="139" t="s">
        <v>20</v>
      </c>
      <c r="AB751" s="139"/>
      <c r="AC751" s="139"/>
      <c r="AD751" s="139"/>
    </row>
    <row r="752" spans="2:41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110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110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C778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Y778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25</v>
      </c>
      <c r="C756" s="21">
        <f>C754-C755</f>
        <v>110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8</v>
      </c>
      <c r="Y756" s="21">
        <f>Y754-Y755</f>
        <v>110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6.25">
      <c r="B757" s="140" t="str">
        <f>IF(C756&lt;0,"NO PAGAR","COBRAR")</f>
        <v>COBRAR</v>
      </c>
      <c r="C757" s="14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40" t="str">
        <f>IF(Y756&lt;0,"NO PAGAR","COBRAR")</f>
        <v>COBRAR</v>
      </c>
      <c r="Y757" s="14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32" t="s">
        <v>9</v>
      </c>
      <c r="C758" s="133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32" t="s">
        <v>9</v>
      </c>
      <c r="Y758" s="133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9" t="str">
        <f>IF(C792&lt;0,"SALDO A FAVOR","SALDO ADELANTAD0'")</f>
        <v>SALDO ADELANTAD0'</v>
      </c>
      <c r="C759" s="10" t="b">
        <f>IF(Y703&lt;=0,Y703*-1)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9" t="str">
        <f>IF(C756&lt;0,"SALDO ADELANTADO","SALDO A FAVOR'")</f>
        <v>SALDO A FAVOR'</v>
      </c>
      <c r="Y759" s="10" t="b">
        <f>IF(C756&lt;=0,C756*-1)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10</v>
      </c>
      <c r="C760" s="10">
        <f>R769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10</v>
      </c>
      <c r="Y760" s="10">
        <f>AN769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11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11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12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12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13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13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14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14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15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15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16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16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17</v>
      </c>
      <c r="C767" s="10"/>
      <c r="E767" s="134" t="s">
        <v>7</v>
      </c>
      <c r="F767" s="135"/>
      <c r="G767" s="136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17</v>
      </c>
      <c r="Y767" s="10"/>
      <c r="AA767" s="134" t="s">
        <v>7</v>
      </c>
      <c r="AB767" s="135"/>
      <c r="AC767" s="136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2"/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2"/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34" t="s">
        <v>7</v>
      </c>
      <c r="O769" s="135"/>
      <c r="P769" s="135"/>
      <c r="Q769" s="136"/>
      <c r="R769" s="18">
        <f>SUM(R753:R768)</f>
        <v>0</v>
      </c>
      <c r="S769" s="3"/>
      <c r="V769" s="17"/>
      <c r="X769" s="12"/>
      <c r="Y769" s="10"/>
      <c r="AJ769" s="134" t="s">
        <v>7</v>
      </c>
      <c r="AK769" s="135"/>
      <c r="AL769" s="135"/>
      <c r="AM769" s="136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1"/>
      <c r="C777" s="10"/>
      <c r="V777" s="17"/>
      <c r="X777" s="11"/>
      <c r="Y777" s="10"/>
    </row>
    <row r="778" spans="2:41">
      <c r="B778" s="15" t="s">
        <v>18</v>
      </c>
      <c r="C778" s="16">
        <f>SUM(C759:C777)</f>
        <v>0</v>
      </c>
      <c r="V778" s="17"/>
      <c r="X778" s="15" t="s">
        <v>18</v>
      </c>
      <c r="Y778" s="16">
        <f>SUM(Y759:Y777)</f>
        <v>0</v>
      </c>
    </row>
    <row r="779" spans="2:41">
      <c r="D779" t="s">
        <v>22</v>
      </c>
      <c r="E779" t="s">
        <v>21</v>
      </c>
      <c r="V779" s="17"/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V790" s="17"/>
    </row>
    <row r="791" spans="1:43">
      <c r="H791" s="138" t="s">
        <v>30</v>
      </c>
      <c r="I791" s="138"/>
      <c r="J791" s="138"/>
      <c r="V791" s="17"/>
      <c r="AA791" s="138" t="s">
        <v>31</v>
      </c>
      <c r="AB791" s="138"/>
      <c r="AC791" s="138"/>
    </row>
    <row r="792" spans="1:43">
      <c r="H792" s="138"/>
      <c r="I792" s="138"/>
      <c r="J792" s="138"/>
      <c r="V792" s="17"/>
      <c r="AA792" s="138"/>
      <c r="AB792" s="138"/>
      <c r="AC792" s="138"/>
    </row>
    <row r="793" spans="1:43">
      <c r="V793" s="17"/>
    </row>
    <row r="794" spans="1:43">
      <c r="V794" s="17"/>
    </row>
    <row r="795" spans="1:43" ht="23.25">
      <c r="B795" s="24" t="s">
        <v>69</v>
      </c>
      <c r="V795" s="17"/>
      <c r="X795" s="22" t="s">
        <v>69</v>
      </c>
    </row>
    <row r="796" spans="1:43" ht="23.25">
      <c r="B796" s="23" t="s">
        <v>32</v>
      </c>
      <c r="C796" s="20">
        <f>IF(X751="PAGADO",0,C756)</f>
        <v>110</v>
      </c>
      <c r="E796" s="139" t="s">
        <v>20</v>
      </c>
      <c r="F796" s="139"/>
      <c r="G796" s="139"/>
      <c r="H796" s="139"/>
      <c r="V796" s="17"/>
      <c r="X796" s="23" t="s">
        <v>32</v>
      </c>
      <c r="Y796" s="20">
        <f>IF(B1596="PAGADO",0,C801)</f>
        <v>110</v>
      </c>
      <c r="AA796" s="139" t="s">
        <v>20</v>
      </c>
      <c r="AB796" s="139"/>
      <c r="AC796" s="139"/>
      <c r="AD796" s="139"/>
    </row>
    <row r="797" spans="1:43">
      <c r="B797" s="1" t="s">
        <v>0</v>
      </c>
      <c r="C797" s="19">
        <f>H812</f>
        <v>0</v>
      </c>
      <c r="E797" s="2" t="s">
        <v>1</v>
      </c>
      <c r="F797" s="2" t="s">
        <v>2</v>
      </c>
      <c r="G797" s="2" t="s">
        <v>3</v>
      </c>
      <c r="H797" s="2" t="s">
        <v>4</v>
      </c>
      <c r="N797" s="2" t="s">
        <v>1</v>
      </c>
      <c r="O797" s="2" t="s">
        <v>5</v>
      </c>
      <c r="P797" s="2" t="s">
        <v>4</v>
      </c>
      <c r="Q797" s="2" t="s">
        <v>6</v>
      </c>
      <c r="R797" s="2" t="s">
        <v>7</v>
      </c>
      <c r="S797" s="3"/>
      <c r="V797" s="17"/>
      <c r="X797" s="1" t="s">
        <v>0</v>
      </c>
      <c r="Y797" s="19">
        <f>AD812</f>
        <v>0</v>
      </c>
      <c r="AA797" s="2" t="s">
        <v>1</v>
      </c>
      <c r="AB797" s="2" t="s">
        <v>2</v>
      </c>
      <c r="AC797" s="2" t="s">
        <v>3</v>
      </c>
      <c r="AD797" s="2" t="s">
        <v>4</v>
      </c>
      <c r="AJ797" s="2" t="s">
        <v>1</v>
      </c>
      <c r="AK797" s="2" t="s">
        <v>5</v>
      </c>
      <c r="AL797" s="2" t="s">
        <v>4</v>
      </c>
      <c r="AM797" s="2" t="s">
        <v>6</v>
      </c>
      <c r="AN797" s="2" t="s">
        <v>7</v>
      </c>
      <c r="AO797" s="3"/>
    </row>
    <row r="798" spans="1:43">
      <c r="C798" s="2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Y798" s="2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24</v>
      </c>
      <c r="C799" s="19">
        <f>IF(C796&gt;0,C796+C797,C797)</f>
        <v>110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24</v>
      </c>
      <c r="Y799" s="19">
        <f>IF(Y796&gt;0,Y796+Y797,Y797)</f>
        <v>110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9</v>
      </c>
      <c r="C800" s="20">
        <f>C824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9</v>
      </c>
      <c r="Y800" s="20">
        <f>Y824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6" t="s">
        <v>26</v>
      </c>
      <c r="C801" s="21">
        <f>C799-C800</f>
        <v>110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 t="s">
        <v>27</v>
      </c>
      <c r="Y801" s="21">
        <f>Y799-Y800</f>
        <v>110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6"/>
      <c r="C802" s="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41" t="str">
        <f>IF(Y801&lt;0,"NO PAGAR","COBRAR'")</f>
        <v>COBRAR'</v>
      </c>
      <c r="Y802" s="141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141" t="str">
        <f>IF(C801&lt;0,"NO PAGAR","COBRAR'")</f>
        <v>COBRAR'</v>
      </c>
      <c r="C803" s="14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6"/>
      <c r="Y803" s="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32" t="s">
        <v>9</v>
      </c>
      <c r="C804" s="133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32" t="s">
        <v>9</v>
      </c>
      <c r="Y804" s="133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IF(Y756&lt;0,"SALDO ADELANTADO","SALDO A FAVOR '")</f>
        <v>SALDO A FAVOR '</v>
      </c>
      <c r="C805" s="10" t="b">
        <f>IF(Y756&lt;=0,Y756*-1)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IF(C801&lt;0,"SALDO ADELANTADO","SALDO A FAVOR'")</f>
        <v>SALDO A FAVOR'</v>
      </c>
      <c r="Y805" s="10" t="b">
        <f>IF(C801&lt;=0,C801*-1)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R814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AN814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134" t="s">
        <v>7</v>
      </c>
      <c r="F812" s="135"/>
      <c r="G812" s="136"/>
      <c r="H812" s="5">
        <f>SUM(H798:H811)</f>
        <v>0</v>
      </c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134" t="s">
        <v>7</v>
      </c>
      <c r="AB812" s="135"/>
      <c r="AC812" s="136"/>
      <c r="AD812" s="5">
        <f>SUM(AD798:AD811)</f>
        <v>0</v>
      </c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3"/>
      <c r="F813" s="13"/>
      <c r="G813" s="13"/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3"/>
      <c r="AB813" s="13"/>
      <c r="AC813" s="13"/>
      <c r="AJ813" s="3"/>
      <c r="AK813" s="3"/>
      <c r="AL813" s="3"/>
      <c r="AM813" s="3"/>
      <c r="AN813" s="18"/>
      <c r="AO813" s="3"/>
    </row>
    <row r="814" spans="2:41">
      <c r="B814" s="12"/>
      <c r="C814" s="10"/>
      <c r="N814" s="134" t="s">
        <v>7</v>
      </c>
      <c r="O814" s="135"/>
      <c r="P814" s="135"/>
      <c r="Q814" s="136"/>
      <c r="R814" s="18">
        <f>SUM(R798:R813)</f>
        <v>0</v>
      </c>
      <c r="S814" s="3"/>
      <c r="V814" s="17"/>
      <c r="X814" s="12"/>
      <c r="Y814" s="10"/>
      <c r="AJ814" s="134" t="s">
        <v>7</v>
      </c>
      <c r="AK814" s="135"/>
      <c r="AL814" s="135"/>
      <c r="AM814" s="136"/>
      <c r="AN814" s="18">
        <f>SUM(AN798:AN813)</f>
        <v>0</v>
      </c>
      <c r="AO814" s="3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E817" s="14"/>
      <c r="V817" s="17"/>
      <c r="X817" s="12"/>
      <c r="Y817" s="10"/>
      <c r="AA817" s="14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D824" t="s">
        <v>22</v>
      </c>
      <c r="E824" t="s">
        <v>21</v>
      </c>
      <c r="V824" s="17"/>
      <c r="X824" s="15" t="s">
        <v>18</v>
      </c>
      <c r="Y824" s="16">
        <f>SUM(Y805:Y823)</f>
        <v>0</v>
      </c>
      <c r="Z824" t="s">
        <v>22</v>
      </c>
      <c r="AA824" t="s">
        <v>21</v>
      </c>
    </row>
    <row r="825" spans="2:27">
      <c r="E825" s="1" t="s">
        <v>19</v>
      </c>
      <c r="V825" s="17"/>
      <c r="AA825" s="1" t="s">
        <v>19</v>
      </c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37" t="s">
        <v>29</v>
      </c>
      <c r="AD838" s="137"/>
      <c r="AE838" s="137"/>
    </row>
    <row r="839" spans="2:41">
      <c r="H839" s="138" t="s">
        <v>28</v>
      </c>
      <c r="I839" s="138"/>
      <c r="J839" s="138"/>
      <c r="V839" s="17"/>
      <c r="AC839" s="137"/>
      <c r="AD839" s="137"/>
      <c r="AE839" s="137"/>
    </row>
    <row r="840" spans="2:41">
      <c r="H840" s="138"/>
      <c r="I840" s="138"/>
      <c r="J840" s="138"/>
      <c r="V840" s="17"/>
      <c r="AC840" s="137"/>
      <c r="AD840" s="137"/>
      <c r="AE840" s="137"/>
    </row>
    <row r="841" spans="2:41">
      <c r="V841" s="17"/>
    </row>
    <row r="842" spans="2:41">
      <c r="V842" s="17"/>
    </row>
    <row r="843" spans="2:41" ht="23.25">
      <c r="B843" s="22" t="s">
        <v>70</v>
      </c>
      <c r="V843" s="17"/>
      <c r="X843" s="22" t="s">
        <v>70</v>
      </c>
    </row>
    <row r="844" spans="2:41" ht="23.25">
      <c r="B844" s="23" t="s">
        <v>32</v>
      </c>
      <c r="C844" s="20">
        <f>IF(X796="PAGADO",0,Y801)</f>
        <v>110</v>
      </c>
      <c r="E844" s="139" t="s">
        <v>20</v>
      </c>
      <c r="F844" s="139"/>
      <c r="G844" s="139"/>
      <c r="H844" s="139"/>
      <c r="V844" s="17"/>
      <c r="X844" s="23" t="s">
        <v>32</v>
      </c>
      <c r="Y844" s="20">
        <f>IF(B844="PAGADO",0,C849)</f>
        <v>110</v>
      </c>
      <c r="AA844" s="139" t="s">
        <v>20</v>
      </c>
      <c r="AB844" s="139"/>
      <c r="AC844" s="139"/>
      <c r="AD844" s="139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110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110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110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110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40" t="str">
        <f>IF(C849&lt;0,"NO PAGAR","COBRAR")</f>
        <v>COBRAR</v>
      </c>
      <c r="C850" s="14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40" t="str">
        <f>IF(Y849&lt;0,"NO PAGAR","COBRAR")</f>
        <v>COBRAR</v>
      </c>
      <c r="Y850" s="14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32" t="s">
        <v>9</v>
      </c>
      <c r="C851" s="133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32" t="s">
        <v>9</v>
      </c>
      <c r="Y851" s="133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IF(Y796&lt;=0,Y796*-1)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34" t="s">
        <v>7</v>
      </c>
      <c r="F860" s="135"/>
      <c r="G860" s="136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34" t="s">
        <v>7</v>
      </c>
      <c r="AB860" s="135"/>
      <c r="AC860" s="136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34" t="s">
        <v>7</v>
      </c>
      <c r="O862" s="135"/>
      <c r="P862" s="135"/>
      <c r="Q862" s="136"/>
      <c r="R862" s="18">
        <f>SUM(R846:R861)</f>
        <v>0</v>
      </c>
      <c r="S862" s="3"/>
      <c r="V862" s="17"/>
      <c r="X862" s="12"/>
      <c r="Y862" s="10"/>
      <c r="AJ862" s="134" t="s">
        <v>7</v>
      </c>
      <c r="AK862" s="135"/>
      <c r="AL862" s="135"/>
      <c r="AM862" s="136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38" t="s">
        <v>30</v>
      </c>
      <c r="I884" s="138"/>
      <c r="J884" s="138"/>
      <c r="V884" s="17"/>
      <c r="AA884" s="138" t="s">
        <v>31</v>
      </c>
      <c r="AB884" s="138"/>
      <c r="AC884" s="138"/>
    </row>
    <row r="885" spans="1:43">
      <c r="H885" s="138"/>
      <c r="I885" s="138"/>
      <c r="J885" s="138"/>
      <c r="V885" s="17"/>
      <c r="AA885" s="138"/>
      <c r="AB885" s="138"/>
      <c r="AC885" s="138"/>
    </row>
    <row r="886" spans="1:43">
      <c r="V886" s="17"/>
    </row>
    <row r="887" spans="1:43">
      <c r="V887" s="17"/>
    </row>
    <row r="888" spans="1:43" ht="23.25">
      <c r="B888" s="24" t="s">
        <v>70</v>
      </c>
      <c r="V888" s="17"/>
      <c r="X888" s="22" t="s">
        <v>70</v>
      </c>
    </row>
    <row r="889" spans="1:43" ht="23.25">
      <c r="B889" s="23" t="s">
        <v>32</v>
      </c>
      <c r="C889" s="20">
        <f>IF(X844="PAGADO",0,C849)</f>
        <v>110</v>
      </c>
      <c r="E889" s="139" t="s">
        <v>20</v>
      </c>
      <c r="F889" s="139"/>
      <c r="G889" s="139"/>
      <c r="H889" s="139"/>
      <c r="V889" s="17"/>
      <c r="X889" s="23" t="s">
        <v>32</v>
      </c>
      <c r="Y889" s="20">
        <f>IF(B1689="PAGADO",0,C894)</f>
        <v>110</v>
      </c>
      <c r="AA889" s="139" t="s">
        <v>20</v>
      </c>
      <c r="AB889" s="139"/>
      <c r="AC889" s="139"/>
      <c r="AD889" s="139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110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110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110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110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41" t="str">
        <f>IF(Y894&lt;0,"NO PAGAR","COBRAR'")</f>
        <v>COBRAR'</v>
      </c>
      <c r="Y895" s="14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41" t="str">
        <f>IF(C894&lt;0,"NO PAGAR","COBRAR'")</f>
        <v>COBRAR'</v>
      </c>
      <c r="C896" s="141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32" t="s">
        <v>9</v>
      </c>
      <c r="C897" s="133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32" t="s">
        <v>9</v>
      </c>
      <c r="Y897" s="133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34" t="s">
        <v>7</v>
      </c>
      <c r="F905" s="135"/>
      <c r="G905" s="136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34" t="s">
        <v>7</v>
      </c>
      <c r="AB905" s="135"/>
      <c r="AC905" s="136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34" t="s">
        <v>7</v>
      </c>
      <c r="O907" s="135"/>
      <c r="P907" s="135"/>
      <c r="Q907" s="136"/>
      <c r="R907" s="18">
        <f>SUM(R891:R906)</f>
        <v>0</v>
      </c>
      <c r="S907" s="3"/>
      <c r="V907" s="17"/>
      <c r="X907" s="12"/>
      <c r="Y907" s="10"/>
      <c r="AJ907" s="134" t="s">
        <v>7</v>
      </c>
      <c r="AK907" s="135"/>
      <c r="AL907" s="135"/>
      <c r="AM907" s="136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C932" s="137" t="s">
        <v>29</v>
      </c>
      <c r="AD932" s="137"/>
      <c r="AE932" s="137"/>
    </row>
    <row r="933" spans="2:41">
      <c r="H933" s="138" t="s">
        <v>28</v>
      </c>
      <c r="I933" s="138"/>
      <c r="J933" s="138"/>
      <c r="V933" s="17"/>
      <c r="AC933" s="137"/>
      <c r="AD933" s="137"/>
      <c r="AE933" s="137"/>
    </row>
    <row r="934" spans="2:41">
      <c r="H934" s="138"/>
      <c r="I934" s="138"/>
      <c r="J934" s="138"/>
      <c r="V934" s="17"/>
      <c r="AC934" s="137"/>
      <c r="AD934" s="137"/>
      <c r="AE934" s="137"/>
    </row>
    <row r="935" spans="2:41">
      <c r="V935" s="17"/>
    </row>
    <row r="936" spans="2:41">
      <c r="V936" s="17"/>
    </row>
    <row r="937" spans="2:41" ht="23.25">
      <c r="B937" s="22" t="s">
        <v>71</v>
      </c>
      <c r="V937" s="17"/>
      <c r="X937" s="22" t="s">
        <v>71</v>
      </c>
    </row>
    <row r="938" spans="2:41" ht="23.25">
      <c r="B938" s="23" t="s">
        <v>32</v>
      </c>
      <c r="C938" s="20">
        <f>IF(X889="PAGADO",0,Y894)</f>
        <v>110</v>
      </c>
      <c r="E938" s="139" t="s">
        <v>20</v>
      </c>
      <c r="F938" s="139"/>
      <c r="G938" s="139"/>
      <c r="H938" s="139"/>
      <c r="V938" s="17"/>
      <c r="X938" s="23" t="s">
        <v>32</v>
      </c>
      <c r="Y938" s="20">
        <f>IF(B938="PAGADO",0,C943)</f>
        <v>110</v>
      </c>
      <c r="AA938" s="139" t="s">
        <v>20</v>
      </c>
      <c r="AB938" s="139"/>
      <c r="AC938" s="139"/>
      <c r="AD938" s="139"/>
    </row>
    <row r="939" spans="2:41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2:41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24</v>
      </c>
      <c r="C941" s="19">
        <f>IF(C938&gt;0,C938+C939,C939)</f>
        <v>110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IF(Y938&gt;0,Y939+Y938,Y939)</f>
        <v>110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9</v>
      </c>
      <c r="C942" s="20">
        <f>C965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Y965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6" t="s">
        <v>25</v>
      </c>
      <c r="C943" s="21">
        <f>C941-C942</f>
        <v>110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8</v>
      </c>
      <c r="Y943" s="21">
        <f>Y941-Y942</f>
        <v>110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ht="26.25">
      <c r="B944" s="140" t="str">
        <f>IF(C943&lt;0,"NO PAGAR","COBRAR")</f>
        <v>COBRAR</v>
      </c>
      <c r="C944" s="14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40" t="str">
        <f>IF(Y943&lt;0,"NO PAGAR","COBRAR")</f>
        <v>COBRAR</v>
      </c>
      <c r="Y944" s="14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32" t="s">
        <v>9</v>
      </c>
      <c r="C945" s="133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32" t="s">
        <v>9</v>
      </c>
      <c r="Y945" s="133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9" t="str">
        <f>IF(C979&lt;0,"SALDO A FAVOR","SALDO ADELANTAD0'")</f>
        <v>SALDO ADELANTAD0'</v>
      </c>
      <c r="C946" s="10" t="b">
        <f>IF(Y894&lt;=0,Y894*-1)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9" t="str">
        <f>IF(C943&lt;0,"SALDO ADELANTADO","SALDO A FAVOR'")</f>
        <v>SALDO A FAVOR'</v>
      </c>
      <c r="Y946" s="10" t="b">
        <f>IF(C943&lt;=0,C943*-1)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10</v>
      </c>
      <c r="C947" s="10">
        <f>R956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10</v>
      </c>
      <c r="Y947" s="10">
        <f>AN956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11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11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12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12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13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13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14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14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15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15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16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16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17</v>
      </c>
      <c r="C954" s="10"/>
      <c r="E954" s="134" t="s">
        <v>7</v>
      </c>
      <c r="F954" s="135"/>
      <c r="G954" s="136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17</v>
      </c>
      <c r="Y954" s="10"/>
      <c r="AA954" s="134" t="s">
        <v>7</v>
      </c>
      <c r="AB954" s="135"/>
      <c r="AC954" s="136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2"/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2"/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34" t="s">
        <v>7</v>
      </c>
      <c r="O956" s="135"/>
      <c r="P956" s="135"/>
      <c r="Q956" s="136"/>
      <c r="R956" s="18">
        <f>SUM(R940:R955)</f>
        <v>0</v>
      </c>
      <c r="S956" s="3"/>
      <c r="V956" s="17"/>
      <c r="X956" s="12"/>
      <c r="Y956" s="10"/>
      <c r="AJ956" s="134" t="s">
        <v>7</v>
      </c>
      <c r="AK956" s="135"/>
      <c r="AL956" s="135"/>
      <c r="AM956" s="136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1"/>
      <c r="C964" s="10"/>
      <c r="V964" s="17"/>
      <c r="X964" s="11"/>
      <c r="Y964" s="10"/>
    </row>
    <row r="965" spans="1:43">
      <c r="B965" s="15" t="s">
        <v>18</v>
      </c>
      <c r="C965" s="16">
        <f>SUM(C946:C964)</f>
        <v>0</v>
      </c>
      <c r="V965" s="17"/>
      <c r="X965" s="15" t="s">
        <v>18</v>
      </c>
      <c r="Y965" s="16">
        <f>SUM(Y946:Y964)</f>
        <v>0</v>
      </c>
    </row>
    <row r="966" spans="1:43">
      <c r="D966" t="s">
        <v>22</v>
      </c>
      <c r="E966" t="s">
        <v>21</v>
      </c>
      <c r="V966" s="17"/>
      <c r="Z966" t="s">
        <v>22</v>
      </c>
      <c r="AA966" t="s">
        <v>21</v>
      </c>
    </row>
    <row r="967" spans="1:43">
      <c r="E967" s="1" t="s">
        <v>19</v>
      </c>
      <c r="V967" s="17"/>
      <c r="AA967" s="1" t="s">
        <v>19</v>
      </c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2:41">
      <c r="V977" s="17"/>
    </row>
    <row r="978" spans="2:41">
      <c r="H978" s="138" t="s">
        <v>30</v>
      </c>
      <c r="I978" s="138"/>
      <c r="J978" s="138"/>
      <c r="V978" s="17"/>
      <c r="AA978" s="138" t="s">
        <v>31</v>
      </c>
      <c r="AB978" s="138"/>
      <c r="AC978" s="138"/>
    </row>
    <row r="979" spans="2:41">
      <c r="H979" s="138"/>
      <c r="I979" s="138"/>
      <c r="J979" s="138"/>
      <c r="V979" s="17"/>
      <c r="AA979" s="138"/>
      <c r="AB979" s="138"/>
      <c r="AC979" s="138"/>
    </row>
    <row r="980" spans="2:41">
      <c r="V980" s="17"/>
    </row>
    <row r="981" spans="2:41">
      <c r="V981" s="17"/>
    </row>
    <row r="982" spans="2:41" ht="23.25">
      <c r="B982" s="24" t="s">
        <v>73</v>
      </c>
      <c r="V982" s="17"/>
      <c r="X982" s="22" t="s">
        <v>71</v>
      </c>
    </row>
    <row r="983" spans="2:41" ht="23.25">
      <c r="B983" s="23" t="s">
        <v>32</v>
      </c>
      <c r="C983" s="20">
        <f>IF(X938="PAGADO",0,C943)</f>
        <v>110</v>
      </c>
      <c r="E983" s="139" t="s">
        <v>20</v>
      </c>
      <c r="F983" s="139"/>
      <c r="G983" s="139"/>
      <c r="H983" s="139"/>
      <c r="V983" s="17"/>
      <c r="X983" s="23" t="s">
        <v>32</v>
      </c>
      <c r="Y983" s="20">
        <f>IF(B1783="PAGADO",0,C988)</f>
        <v>110</v>
      </c>
      <c r="AA983" s="139" t="s">
        <v>20</v>
      </c>
      <c r="AB983" s="139"/>
      <c r="AC983" s="139"/>
      <c r="AD983" s="139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110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110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C1011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Y1011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26</v>
      </c>
      <c r="C988" s="21">
        <f>C986-C987</f>
        <v>110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27</v>
      </c>
      <c r="Y988" s="21">
        <f>Y986-Y987</f>
        <v>110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6"/>
      <c r="C989" s="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41" t="str">
        <f>IF(Y988&lt;0,"NO PAGAR","COBRAR'")</f>
        <v>COBRAR'</v>
      </c>
      <c r="Y989" s="141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3.25">
      <c r="B990" s="141" t="str">
        <f>IF(C988&lt;0,"NO PAGAR","COBRAR'")</f>
        <v>COBRAR'</v>
      </c>
      <c r="C990" s="14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6"/>
      <c r="Y990" s="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32" t="s">
        <v>9</v>
      </c>
      <c r="C991" s="133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32" t="s">
        <v>9</v>
      </c>
      <c r="Y991" s="133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IF(Y943&lt;0,"SALDO ADELANTADO","SALDO A FAVOR '")</f>
        <v>SALDO A FAVOR '</v>
      </c>
      <c r="C992" s="10" t="b">
        <f>IF(Y943&lt;=0,Y943*-1)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IF(C988&lt;0,"SALDO ADELANTADO","SALDO A FAVOR'")</f>
        <v>SALDO A FAVOR'</v>
      </c>
      <c r="Y992" s="10" t="b">
        <f>IF(C988&lt;=0,C988*-1)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R1001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AN1001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134" t="s">
        <v>7</v>
      </c>
      <c r="F999" s="135"/>
      <c r="G999" s="136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134" t="s">
        <v>7</v>
      </c>
      <c r="AB999" s="135"/>
      <c r="AC999" s="136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134" t="s">
        <v>7</v>
      </c>
      <c r="O1001" s="135"/>
      <c r="P1001" s="135"/>
      <c r="Q1001" s="136"/>
      <c r="R1001" s="18">
        <f>SUM(R985:R1000)</f>
        <v>0</v>
      </c>
      <c r="S1001" s="3"/>
      <c r="V1001" s="17"/>
      <c r="X1001" s="12"/>
      <c r="Y1001" s="10"/>
      <c r="AJ1001" s="134" t="s">
        <v>7</v>
      </c>
      <c r="AK1001" s="135"/>
      <c r="AL1001" s="135"/>
      <c r="AM1001" s="136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1"/>
      <c r="C1010" s="10"/>
      <c r="V1010" s="17"/>
      <c r="X1010" s="11"/>
      <c r="Y1010" s="10"/>
    </row>
    <row r="1011" spans="2:27">
      <c r="B1011" s="15" t="s">
        <v>18</v>
      </c>
      <c r="C1011" s="16">
        <f>SUM(C992:C1010)</f>
        <v>0</v>
      </c>
      <c r="D1011" t="s">
        <v>22</v>
      </c>
      <c r="E1011" t="s">
        <v>21</v>
      </c>
      <c r="V1011" s="17"/>
      <c r="X1011" s="15" t="s">
        <v>18</v>
      </c>
      <c r="Y1011" s="16">
        <f>SUM(Y992:Y1010)</f>
        <v>0</v>
      </c>
      <c r="Z1011" t="s">
        <v>22</v>
      </c>
      <c r="AA1011" t="s">
        <v>21</v>
      </c>
    </row>
    <row r="1012" spans="2:27">
      <c r="E1012" s="1" t="s">
        <v>19</v>
      </c>
      <c r="V1012" s="17"/>
      <c r="AA1012" s="1" t="s">
        <v>19</v>
      </c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C1025" s="137" t="s">
        <v>29</v>
      </c>
      <c r="AD1025" s="137"/>
      <c r="AE1025" s="137"/>
    </row>
    <row r="1026" spans="2:41">
      <c r="H1026" s="138" t="s">
        <v>28</v>
      </c>
      <c r="I1026" s="138"/>
      <c r="J1026" s="138"/>
      <c r="V1026" s="17"/>
      <c r="AC1026" s="137"/>
      <c r="AD1026" s="137"/>
      <c r="AE1026" s="137"/>
    </row>
    <row r="1027" spans="2:41">
      <c r="H1027" s="138"/>
      <c r="I1027" s="138"/>
      <c r="J1027" s="138"/>
      <c r="V1027" s="17"/>
      <c r="AC1027" s="137"/>
      <c r="AD1027" s="137"/>
      <c r="AE1027" s="137"/>
    </row>
    <row r="1028" spans="2:41">
      <c r="V1028" s="17"/>
    </row>
    <row r="1029" spans="2:41">
      <c r="V1029" s="17"/>
    </row>
    <row r="1030" spans="2:41" ht="23.25">
      <c r="B1030" s="22" t="s">
        <v>72</v>
      </c>
      <c r="V1030" s="17"/>
      <c r="X1030" s="22" t="s">
        <v>74</v>
      </c>
    </row>
    <row r="1031" spans="2:41" ht="23.25">
      <c r="B1031" s="23" t="s">
        <v>32</v>
      </c>
      <c r="C1031" s="20">
        <f>IF(X983="PAGADO",0,Y988)</f>
        <v>110</v>
      </c>
      <c r="E1031" s="139" t="s">
        <v>20</v>
      </c>
      <c r="F1031" s="139"/>
      <c r="G1031" s="139"/>
      <c r="H1031" s="139"/>
      <c r="V1031" s="17"/>
      <c r="X1031" s="23" t="s">
        <v>32</v>
      </c>
      <c r="Y1031" s="20">
        <f>IF(B1031="PAGADO",0,C1036)</f>
        <v>110</v>
      </c>
      <c r="AA1031" s="139" t="s">
        <v>20</v>
      </c>
      <c r="AB1031" s="139"/>
      <c r="AC1031" s="139"/>
      <c r="AD1031" s="139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110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110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C1058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Y1058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25</v>
      </c>
      <c r="C1036" s="21">
        <f>C1034-C1035</f>
        <v>110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8</v>
      </c>
      <c r="Y1036" s="21">
        <f>Y1034-Y1035</f>
        <v>110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6.25">
      <c r="B1037" s="140" t="str">
        <f>IF(C1036&lt;0,"NO PAGAR","COBRAR")</f>
        <v>COBRAR</v>
      </c>
      <c r="C1037" s="14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40" t="str">
        <f>IF(Y1036&lt;0,"NO PAGAR","COBRAR")</f>
        <v>COBRAR</v>
      </c>
      <c r="Y1037" s="14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32" t="s">
        <v>9</v>
      </c>
      <c r="C1038" s="133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32" t="s">
        <v>9</v>
      </c>
      <c r="Y1038" s="133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9" t="str">
        <f>IF(C1072&lt;0,"SALDO A FAVOR","SALDO ADELANTAD0'")</f>
        <v>SALDO ADELANTAD0'</v>
      </c>
      <c r="C1039" s="10" t="b">
        <f>IF(Y983&lt;=0,Y983*-1)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9" t="str">
        <f>IF(C1036&lt;0,"SALDO ADELANTADO","SALDO A FAVOR'")</f>
        <v>SALDO A FAVOR'</v>
      </c>
      <c r="Y1039" s="10" t="b">
        <f>IF(C1036&lt;=0,C1036*-1)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10</v>
      </c>
      <c r="C1040" s="10">
        <f>R1049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10</v>
      </c>
      <c r="Y1040" s="10">
        <f>AN1049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11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11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12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12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13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13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14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14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15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15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16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16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17</v>
      </c>
      <c r="C1047" s="10"/>
      <c r="E1047" s="134" t="s">
        <v>7</v>
      </c>
      <c r="F1047" s="135"/>
      <c r="G1047" s="136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17</v>
      </c>
      <c r="Y1047" s="10"/>
      <c r="AA1047" s="134" t="s">
        <v>7</v>
      </c>
      <c r="AB1047" s="135"/>
      <c r="AC1047" s="136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2"/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2"/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34" t="s">
        <v>7</v>
      </c>
      <c r="O1049" s="135"/>
      <c r="P1049" s="135"/>
      <c r="Q1049" s="136"/>
      <c r="R1049" s="18">
        <f>SUM(R1033:R1048)</f>
        <v>0</v>
      </c>
      <c r="S1049" s="3"/>
      <c r="V1049" s="17"/>
      <c r="X1049" s="12"/>
      <c r="Y1049" s="10"/>
      <c r="AJ1049" s="134" t="s">
        <v>7</v>
      </c>
      <c r="AK1049" s="135"/>
      <c r="AL1049" s="135"/>
      <c r="AM1049" s="136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1"/>
      <c r="C1057" s="10"/>
      <c r="V1057" s="17"/>
      <c r="X1057" s="11"/>
      <c r="Y1057" s="10"/>
    </row>
    <row r="1058" spans="1:43">
      <c r="B1058" s="15" t="s">
        <v>18</v>
      </c>
      <c r="C1058" s="16">
        <f>SUM(C1039:C1057)</f>
        <v>0</v>
      </c>
      <c r="V1058" s="17"/>
      <c r="X1058" s="15" t="s">
        <v>18</v>
      </c>
      <c r="Y1058" s="16">
        <f>SUM(Y1039:Y1057)</f>
        <v>0</v>
      </c>
    </row>
    <row r="1059" spans="1:43">
      <c r="D1059" t="s">
        <v>22</v>
      </c>
      <c r="E1059" t="s">
        <v>21</v>
      </c>
      <c r="V1059" s="17"/>
      <c r="Z1059" t="s">
        <v>22</v>
      </c>
      <c r="AA1059" t="s">
        <v>21</v>
      </c>
    </row>
    <row r="1060" spans="1:43">
      <c r="E1060" s="1" t="s">
        <v>19</v>
      </c>
      <c r="V1060" s="17"/>
      <c r="AA1060" s="1" t="s">
        <v>19</v>
      </c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V1070" s="17"/>
    </row>
    <row r="1071" spans="1:43">
      <c r="H1071" s="138" t="s">
        <v>30</v>
      </c>
      <c r="I1071" s="138"/>
      <c r="J1071" s="138"/>
      <c r="V1071" s="17"/>
      <c r="AA1071" s="138" t="s">
        <v>31</v>
      </c>
      <c r="AB1071" s="138"/>
      <c r="AC1071" s="138"/>
    </row>
    <row r="1072" spans="1:43">
      <c r="H1072" s="138"/>
      <c r="I1072" s="138"/>
      <c r="J1072" s="138"/>
      <c r="V1072" s="17"/>
      <c r="AA1072" s="138"/>
      <c r="AB1072" s="138"/>
      <c r="AC1072" s="138"/>
    </row>
    <row r="1073" spans="2:41">
      <c r="V1073" s="17"/>
    </row>
    <row r="1074" spans="2:41">
      <c r="V1074" s="17"/>
    </row>
    <row r="1075" spans="2:41" ht="23.25">
      <c r="B1075" s="24" t="s">
        <v>72</v>
      </c>
      <c r="V1075" s="17"/>
      <c r="X1075" s="22" t="s">
        <v>72</v>
      </c>
    </row>
    <row r="1076" spans="2:41" ht="23.25">
      <c r="B1076" s="23" t="s">
        <v>32</v>
      </c>
      <c r="C1076" s="20">
        <f>IF(X1031="PAGADO",0,C1036)</f>
        <v>110</v>
      </c>
      <c r="E1076" s="139" t="s">
        <v>20</v>
      </c>
      <c r="F1076" s="139"/>
      <c r="G1076" s="139"/>
      <c r="H1076" s="139"/>
      <c r="V1076" s="17"/>
      <c r="X1076" s="23" t="s">
        <v>32</v>
      </c>
      <c r="Y1076" s="20">
        <f>IF(B1876="PAGADO",0,C1081)</f>
        <v>110</v>
      </c>
      <c r="AA1076" s="139" t="s">
        <v>20</v>
      </c>
      <c r="AB1076" s="139"/>
      <c r="AC1076" s="139"/>
      <c r="AD1076" s="139"/>
    </row>
    <row r="1077" spans="2:41">
      <c r="B1077" s="1" t="s">
        <v>0</v>
      </c>
      <c r="C1077" s="19">
        <f>H1092</f>
        <v>0</v>
      </c>
      <c r="E1077" s="2" t="s">
        <v>1</v>
      </c>
      <c r="F1077" s="2" t="s">
        <v>2</v>
      </c>
      <c r="G1077" s="2" t="s">
        <v>3</v>
      </c>
      <c r="H1077" s="2" t="s">
        <v>4</v>
      </c>
      <c r="N1077" s="2" t="s">
        <v>1</v>
      </c>
      <c r="O1077" s="2" t="s">
        <v>5</v>
      </c>
      <c r="P1077" s="2" t="s">
        <v>4</v>
      </c>
      <c r="Q1077" s="2" t="s">
        <v>6</v>
      </c>
      <c r="R1077" s="2" t="s">
        <v>7</v>
      </c>
      <c r="S1077" s="3"/>
      <c r="V1077" s="17"/>
      <c r="X1077" s="1" t="s">
        <v>0</v>
      </c>
      <c r="Y1077" s="19">
        <f>AD1092</f>
        <v>0</v>
      </c>
      <c r="AA1077" s="2" t="s">
        <v>1</v>
      </c>
      <c r="AB1077" s="2" t="s">
        <v>2</v>
      </c>
      <c r="AC1077" s="2" t="s">
        <v>3</v>
      </c>
      <c r="AD1077" s="2" t="s">
        <v>4</v>
      </c>
      <c r="AJ1077" s="2" t="s">
        <v>1</v>
      </c>
      <c r="AK1077" s="2" t="s">
        <v>5</v>
      </c>
      <c r="AL1077" s="2" t="s">
        <v>4</v>
      </c>
      <c r="AM1077" s="2" t="s">
        <v>6</v>
      </c>
      <c r="AN1077" s="2" t="s">
        <v>7</v>
      </c>
      <c r="AO1077" s="3"/>
    </row>
    <row r="1078" spans="2:41">
      <c r="C1078" s="2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Y1078" s="2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" t="s">
        <v>24</v>
      </c>
      <c r="C1079" s="19">
        <f>IF(C1076&gt;0,C1076+C1077,C1077)</f>
        <v>110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" t="s">
        <v>24</v>
      </c>
      <c r="Y1079" s="19">
        <f>IF(Y1076&gt;0,Y1076+Y1077,Y1077)</f>
        <v>110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9</v>
      </c>
      <c r="C1080" s="20">
        <f>C1104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9</v>
      </c>
      <c r="Y1080" s="20">
        <f>Y1104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6" t="s">
        <v>26</v>
      </c>
      <c r="C1081" s="21">
        <f>C1079-C1080</f>
        <v>110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 t="s">
        <v>27</v>
      </c>
      <c r="Y1081" s="21">
        <f>Y1079-Y1080</f>
        <v>110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ht="23.25">
      <c r="B1082" s="6"/>
      <c r="C1082" s="7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41" t="str">
        <f>IF(Y1081&lt;0,"NO PAGAR","COBRAR'")</f>
        <v>COBRAR'</v>
      </c>
      <c r="Y1082" s="141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141" t="str">
        <f>IF(C1081&lt;0,"NO PAGAR","COBRAR'")</f>
        <v>COBRAR'</v>
      </c>
      <c r="C1083" s="141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6"/>
      <c r="Y1083" s="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32" t="s">
        <v>9</v>
      </c>
      <c r="C1084" s="133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32" t="s">
        <v>9</v>
      </c>
      <c r="Y1084" s="133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9" t="str">
        <f>IF(Y1036&lt;0,"SALDO ADELANTADO","SALDO A FAVOR '")</f>
        <v>SALDO A FAVOR '</v>
      </c>
      <c r="C1085" s="10" t="b">
        <f>IF(Y1036&lt;=0,Y1036*-1)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9" t="str">
        <f>IF(C1081&lt;0,"SALDO ADELANTADO","SALDO A FAVOR'")</f>
        <v>SALDO A FAVOR'</v>
      </c>
      <c r="Y1085" s="10" t="b">
        <f>IF(C1081&lt;=0,C1081*-1)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10</v>
      </c>
      <c r="C1086" s="10">
        <f>R1094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10</v>
      </c>
      <c r="Y1086" s="10">
        <f>AN1094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11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11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12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12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13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13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14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14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15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15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16</v>
      </c>
      <c r="C1092" s="10"/>
      <c r="E1092" s="134" t="s">
        <v>7</v>
      </c>
      <c r="F1092" s="135"/>
      <c r="G1092" s="136"/>
      <c r="H1092" s="5">
        <f>SUM(H1078:H1091)</f>
        <v>0</v>
      </c>
      <c r="N1092" s="3"/>
      <c r="O1092" s="3"/>
      <c r="P1092" s="3"/>
      <c r="Q1092" s="3"/>
      <c r="R1092" s="18"/>
      <c r="S1092" s="3"/>
      <c r="V1092" s="17"/>
      <c r="X1092" s="11" t="s">
        <v>16</v>
      </c>
      <c r="Y1092" s="10"/>
      <c r="AA1092" s="134" t="s">
        <v>7</v>
      </c>
      <c r="AB1092" s="135"/>
      <c r="AC1092" s="136"/>
      <c r="AD1092" s="5">
        <f>SUM(AD1078:AD1091)</f>
        <v>0</v>
      </c>
      <c r="AJ1092" s="3"/>
      <c r="AK1092" s="3"/>
      <c r="AL1092" s="3"/>
      <c r="AM1092" s="3"/>
      <c r="AN1092" s="18"/>
      <c r="AO1092" s="3"/>
    </row>
    <row r="1093" spans="2:41">
      <c r="B1093" s="11" t="s">
        <v>17</v>
      </c>
      <c r="C1093" s="10"/>
      <c r="E1093" s="13"/>
      <c r="F1093" s="13"/>
      <c r="G1093" s="13"/>
      <c r="N1093" s="3"/>
      <c r="O1093" s="3"/>
      <c r="P1093" s="3"/>
      <c r="Q1093" s="3"/>
      <c r="R1093" s="18"/>
      <c r="S1093" s="3"/>
      <c r="V1093" s="17"/>
      <c r="X1093" s="11" t="s">
        <v>17</v>
      </c>
      <c r="Y1093" s="10"/>
      <c r="AA1093" s="13"/>
      <c r="AB1093" s="13"/>
      <c r="AC1093" s="13"/>
      <c r="AJ1093" s="3"/>
      <c r="AK1093" s="3"/>
      <c r="AL1093" s="3"/>
      <c r="AM1093" s="3"/>
      <c r="AN1093" s="18"/>
      <c r="AO1093" s="3"/>
    </row>
    <row r="1094" spans="2:41">
      <c r="B1094" s="12"/>
      <c r="C1094" s="10"/>
      <c r="N1094" s="134" t="s">
        <v>7</v>
      </c>
      <c r="O1094" s="135"/>
      <c r="P1094" s="135"/>
      <c r="Q1094" s="136"/>
      <c r="R1094" s="18">
        <f>SUM(R1078:R1093)</f>
        <v>0</v>
      </c>
      <c r="S1094" s="3"/>
      <c r="V1094" s="17"/>
      <c r="X1094" s="12"/>
      <c r="Y1094" s="10"/>
      <c r="AJ1094" s="134" t="s">
        <v>7</v>
      </c>
      <c r="AK1094" s="135"/>
      <c r="AL1094" s="135"/>
      <c r="AM1094" s="136"/>
      <c r="AN1094" s="18">
        <f>SUM(AN1078:AN1093)</f>
        <v>0</v>
      </c>
      <c r="AO1094" s="3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E1097" s="14"/>
      <c r="V1097" s="17"/>
      <c r="X1097" s="12"/>
      <c r="Y1097" s="10"/>
      <c r="AA1097" s="14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1"/>
      <c r="C1103" s="10"/>
      <c r="V1103" s="17"/>
      <c r="X1103" s="11"/>
      <c r="Y1103" s="10"/>
    </row>
    <row r="1104" spans="2:41">
      <c r="B1104" s="15" t="s">
        <v>18</v>
      </c>
      <c r="C1104" s="16">
        <f>SUM(C1085:C1103)</f>
        <v>0</v>
      </c>
      <c r="D1104" t="s">
        <v>22</v>
      </c>
      <c r="E1104" t="s">
        <v>21</v>
      </c>
      <c r="V1104" s="17"/>
      <c r="X1104" s="15" t="s">
        <v>18</v>
      </c>
      <c r="Y1104" s="16">
        <f>SUM(Y1085:Y1103)</f>
        <v>0</v>
      </c>
      <c r="Z1104" t="s">
        <v>22</v>
      </c>
      <c r="AA1104" t="s">
        <v>21</v>
      </c>
    </row>
    <row r="1105" spans="5:27">
      <c r="E1105" s="1" t="s">
        <v>19</v>
      </c>
      <c r="V1105" s="17"/>
      <c r="AA1105" s="1" t="s">
        <v>19</v>
      </c>
    </row>
    <row r="1106" spans="5:27">
      <c r="V1106" s="17"/>
    </row>
    <row r="1107" spans="5:27">
      <c r="V1107" s="17"/>
    </row>
    <row r="1108" spans="5:27">
      <c r="V1108" s="17"/>
    </row>
    <row r="1109" spans="5:27">
      <c r="V1109" s="17"/>
    </row>
    <row r="1110" spans="5:27">
      <c r="V1110" s="17"/>
    </row>
    <row r="1111" spans="5:27">
      <c r="V1111" s="17"/>
    </row>
    <row r="1112" spans="5:27">
      <c r="V1112" s="17"/>
    </row>
    <row r="1113" spans="5:27">
      <c r="V1113" s="17"/>
    </row>
    <row r="1114" spans="5:27">
      <c r="V1114" s="17"/>
    </row>
    <row r="1115" spans="5:27">
      <c r="V1115" s="17"/>
    </row>
    <row r="1116" spans="5:27">
      <c r="V1116" s="17"/>
    </row>
    <row r="1117" spans="5:27">
      <c r="V1117" s="17"/>
    </row>
    <row r="1118" spans="5:27">
      <c r="V1118" s="17"/>
    </row>
    <row r="1119" spans="5:27">
      <c r="V1119" s="17"/>
    </row>
    <row r="1120" spans="5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</sheetData>
  <mergeCells count="288">
    <mergeCell ref="E1092:G1092"/>
    <mergeCell ref="AA1092:AC1092"/>
    <mergeCell ref="N1094:Q1094"/>
    <mergeCell ref="AJ1094:AM1094"/>
    <mergeCell ref="E1076:H1076"/>
    <mergeCell ref="AA1076:AD1076"/>
    <mergeCell ref="X1082:Y1082"/>
    <mergeCell ref="B1083:C1083"/>
    <mergeCell ref="B1084:C1084"/>
    <mergeCell ref="X1084:Y1084"/>
    <mergeCell ref="E1047:G1047"/>
    <mergeCell ref="AA1047:AC1047"/>
    <mergeCell ref="N1049:Q1049"/>
    <mergeCell ref="AJ1049:AM1049"/>
    <mergeCell ref="H1071:J1072"/>
    <mergeCell ref="AA1071:AC1072"/>
    <mergeCell ref="E1031:H1031"/>
    <mergeCell ref="AA1031:AD1031"/>
    <mergeCell ref="B1037:C1037"/>
    <mergeCell ref="X1037:Y1037"/>
    <mergeCell ref="B1038:C1038"/>
    <mergeCell ref="X1038:Y1038"/>
    <mergeCell ref="E999:G999"/>
    <mergeCell ref="AA999:AC999"/>
    <mergeCell ref="N1001:Q1001"/>
    <mergeCell ref="AJ1001:AM1001"/>
    <mergeCell ref="AC1025:AE1027"/>
    <mergeCell ref="H1026:J1027"/>
    <mergeCell ref="E983:H983"/>
    <mergeCell ref="AA983:AD983"/>
    <mergeCell ref="X989:Y989"/>
    <mergeCell ref="B990:C990"/>
    <mergeCell ref="B991:C991"/>
    <mergeCell ref="X991:Y991"/>
    <mergeCell ref="E954:G954"/>
    <mergeCell ref="AA954:AC954"/>
    <mergeCell ref="N956:Q956"/>
    <mergeCell ref="AJ956:AM956"/>
    <mergeCell ref="H978:J979"/>
    <mergeCell ref="AA978:AC979"/>
    <mergeCell ref="E938:H938"/>
    <mergeCell ref="AA938:AD938"/>
    <mergeCell ref="B944:C944"/>
    <mergeCell ref="X944:Y944"/>
    <mergeCell ref="B945:C945"/>
    <mergeCell ref="X945:Y945"/>
    <mergeCell ref="E905:G905"/>
    <mergeCell ref="AA905:AC905"/>
    <mergeCell ref="N907:Q907"/>
    <mergeCell ref="AJ907:AM907"/>
    <mergeCell ref="AC932:AE934"/>
    <mergeCell ref="H933:J934"/>
    <mergeCell ref="E889:H889"/>
    <mergeCell ref="AA889:AD889"/>
    <mergeCell ref="X895:Y895"/>
    <mergeCell ref="B896:C896"/>
    <mergeCell ref="B897:C897"/>
    <mergeCell ref="X897:Y897"/>
    <mergeCell ref="E860:G860"/>
    <mergeCell ref="AA860:AC860"/>
    <mergeCell ref="N862:Q862"/>
    <mergeCell ref="AJ862:AM862"/>
    <mergeCell ref="H884:J885"/>
    <mergeCell ref="AA884:AC885"/>
    <mergeCell ref="E844:H844"/>
    <mergeCell ref="AA844:AD844"/>
    <mergeCell ref="B850:C850"/>
    <mergeCell ref="X850:Y850"/>
    <mergeCell ref="B851:C851"/>
    <mergeCell ref="X851:Y851"/>
    <mergeCell ref="E812:G812"/>
    <mergeCell ref="AA812:AC812"/>
    <mergeCell ref="N814:Q814"/>
    <mergeCell ref="AJ814:AM814"/>
    <mergeCell ref="AC838:AE840"/>
    <mergeCell ref="H839:J840"/>
    <mergeCell ref="E796:H796"/>
    <mergeCell ref="AA796:AD796"/>
    <mergeCell ref="X802:Y802"/>
    <mergeCell ref="B803:C803"/>
    <mergeCell ref="B804:C804"/>
    <mergeCell ref="X804:Y804"/>
    <mergeCell ref="E767:G767"/>
    <mergeCell ref="AA767:AC767"/>
    <mergeCell ref="N769:Q769"/>
    <mergeCell ref="AJ769:AM769"/>
    <mergeCell ref="H791:J792"/>
    <mergeCell ref="AA791:AC792"/>
    <mergeCell ref="E751:H751"/>
    <mergeCell ref="AA751:AD751"/>
    <mergeCell ref="B757:C757"/>
    <mergeCell ref="X757:Y757"/>
    <mergeCell ref="B758:C758"/>
    <mergeCell ref="X758:Y758"/>
    <mergeCell ref="E719:G719"/>
    <mergeCell ref="AA719:AC719"/>
    <mergeCell ref="N721:Q721"/>
    <mergeCell ref="AJ721:AM721"/>
    <mergeCell ref="AC745:AE747"/>
    <mergeCell ref="H746:J747"/>
    <mergeCell ref="E703:H703"/>
    <mergeCell ref="AA703:AD703"/>
    <mergeCell ref="X709:Y709"/>
    <mergeCell ref="B710:C710"/>
    <mergeCell ref="B711:C711"/>
    <mergeCell ref="X711:Y711"/>
    <mergeCell ref="E674:G674"/>
    <mergeCell ref="AA674:AC674"/>
    <mergeCell ref="N676:Q676"/>
    <mergeCell ref="AJ676:AM676"/>
    <mergeCell ref="H698:J699"/>
    <mergeCell ref="AA698:AC699"/>
    <mergeCell ref="E658:H658"/>
    <mergeCell ref="AA658:AD658"/>
    <mergeCell ref="B664:C664"/>
    <mergeCell ref="X664:Y664"/>
    <mergeCell ref="B665:C665"/>
    <mergeCell ref="X665:Y665"/>
    <mergeCell ref="E626:G626"/>
    <mergeCell ref="AA626:AC626"/>
    <mergeCell ref="N628:Q628"/>
    <mergeCell ref="AJ628:AM628"/>
    <mergeCell ref="AC652:AE654"/>
    <mergeCell ref="H653:J654"/>
    <mergeCell ref="E610:H610"/>
    <mergeCell ref="AA610:AD610"/>
    <mergeCell ref="X616:Y616"/>
    <mergeCell ref="B617:C617"/>
    <mergeCell ref="B618:C618"/>
    <mergeCell ref="X618:Y618"/>
    <mergeCell ref="E581:G581"/>
    <mergeCell ref="AA581:AC581"/>
    <mergeCell ref="N583:Q583"/>
    <mergeCell ref="AJ583:AM583"/>
    <mergeCell ref="H605:J606"/>
    <mergeCell ref="AA605:AC606"/>
    <mergeCell ref="E565:H565"/>
    <mergeCell ref="AA565:AD565"/>
    <mergeCell ref="B571:C571"/>
    <mergeCell ref="X571:Y571"/>
    <mergeCell ref="B572:C572"/>
    <mergeCell ref="X572:Y572"/>
    <mergeCell ref="E527:G527"/>
    <mergeCell ref="AA527:AC527"/>
    <mergeCell ref="N529:Q529"/>
    <mergeCell ref="AJ529:AM529"/>
    <mergeCell ref="AC559:AE561"/>
    <mergeCell ref="H560:J561"/>
    <mergeCell ref="E511:H511"/>
    <mergeCell ref="AA511:AD511"/>
    <mergeCell ref="X517:Y517"/>
    <mergeCell ref="B518:C518"/>
    <mergeCell ref="B519:C519"/>
    <mergeCell ref="X519:Y519"/>
    <mergeCell ref="E482:G482"/>
    <mergeCell ref="AA482:AC482"/>
    <mergeCell ref="N484:Q484"/>
    <mergeCell ref="AJ484:AM484"/>
    <mergeCell ref="H506:J507"/>
    <mergeCell ref="AA506:AC507"/>
    <mergeCell ref="E466:H466"/>
    <mergeCell ref="AA466:AD466"/>
    <mergeCell ref="B472:C472"/>
    <mergeCell ref="X472:Y472"/>
    <mergeCell ref="B473:C473"/>
    <mergeCell ref="X473:Y473"/>
    <mergeCell ref="AA430:AC430"/>
    <mergeCell ref="N432:Q432"/>
    <mergeCell ref="AJ432:AM432"/>
    <mergeCell ref="AC460:AE462"/>
    <mergeCell ref="H461:J462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92"/>
  <sheetViews>
    <sheetView topLeftCell="A73" zoomScale="112" zoomScaleNormal="112" workbookViewId="0">
      <selection activeCell="J81" sqref="J81"/>
    </sheetView>
  </sheetViews>
  <sheetFormatPr baseColWidth="10" defaultRowHeight="15"/>
  <cols>
    <col min="6" max="6" width="14.85546875" customWidth="1"/>
  </cols>
  <sheetData>
    <row r="2" spans="1:10" ht="28.5">
      <c r="C2" s="154" t="s">
        <v>119</v>
      </c>
      <c r="D2" s="154"/>
      <c r="E2" s="154"/>
    </row>
    <row r="3" spans="1:10">
      <c r="A3" s="60"/>
      <c r="B3" s="60"/>
      <c r="C3" s="60"/>
      <c r="D3" s="60"/>
      <c r="E3" s="60"/>
      <c r="F3" s="60"/>
      <c r="G3" s="60"/>
      <c r="H3" s="60"/>
      <c r="I3" s="60"/>
    </row>
    <row r="4" spans="1:10" ht="24">
      <c r="A4" s="61" t="s">
        <v>470</v>
      </c>
      <c r="B4" s="64">
        <v>44972</v>
      </c>
      <c r="C4" s="65">
        <v>0.87716435185185182</v>
      </c>
      <c r="D4" s="61">
        <v>1719901926</v>
      </c>
      <c r="E4" s="61" t="s">
        <v>80</v>
      </c>
      <c r="F4" s="63" t="s">
        <v>479</v>
      </c>
      <c r="G4" s="66">
        <v>56.536999999999999</v>
      </c>
      <c r="H4" s="66">
        <v>98.94</v>
      </c>
      <c r="I4" s="61" t="s">
        <v>480</v>
      </c>
    </row>
    <row r="5" spans="1:10" ht="24">
      <c r="A5" s="67" t="s">
        <v>473</v>
      </c>
      <c r="B5" s="70">
        <v>44965</v>
      </c>
      <c r="C5" s="71">
        <v>0.39966435185185184</v>
      </c>
      <c r="D5" s="67">
        <v>1719901926</v>
      </c>
      <c r="E5" s="67" t="s">
        <v>481</v>
      </c>
      <c r="F5" s="69" t="s">
        <v>479</v>
      </c>
      <c r="G5" s="72">
        <v>57.44</v>
      </c>
      <c r="H5" s="72">
        <v>100.52</v>
      </c>
      <c r="I5" s="67" t="s">
        <v>480</v>
      </c>
    </row>
    <row r="6" spans="1:10" ht="24">
      <c r="A6" s="61" t="s">
        <v>473</v>
      </c>
      <c r="B6" s="64">
        <v>44971</v>
      </c>
      <c r="C6" s="65">
        <v>0.92715277777777771</v>
      </c>
      <c r="D6" s="61">
        <v>1719901912</v>
      </c>
      <c r="E6" s="61" t="s">
        <v>80</v>
      </c>
      <c r="F6" s="63" t="s">
        <v>479</v>
      </c>
      <c r="G6" s="66">
        <v>59.612000000000002</v>
      </c>
      <c r="H6" s="66">
        <v>104.32</v>
      </c>
      <c r="I6" s="61" t="s">
        <v>480</v>
      </c>
    </row>
    <row r="7" spans="1:10" ht="24">
      <c r="A7" s="67" t="s">
        <v>473</v>
      </c>
      <c r="B7" s="70">
        <v>44977</v>
      </c>
      <c r="C7" s="71">
        <v>0.36761574074074077</v>
      </c>
      <c r="D7" s="67">
        <v>1179901912</v>
      </c>
      <c r="E7" s="67" t="s">
        <v>482</v>
      </c>
      <c r="F7" s="69" t="s">
        <v>479</v>
      </c>
      <c r="G7" s="72">
        <v>62.286999999999999</v>
      </c>
      <c r="H7" s="72">
        <v>109</v>
      </c>
      <c r="I7" s="67" t="s">
        <v>480</v>
      </c>
    </row>
    <row r="8" spans="1:10" ht="24">
      <c r="A8" s="61" t="s">
        <v>473</v>
      </c>
      <c r="B8" s="64">
        <v>44980</v>
      </c>
      <c r="C8" s="65">
        <v>0.46675925925925926</v>
      </c>
      <c r="D8" s="61">
        <v>1719901926</v>
      </c>
      <c r="E8" s="61" t="s">
        <v>483</v>
      </c>
      <c r="F8" s="63" t="s">
        <v>479</v>
      </c>
      <c r="G8" s="66">
        <v>57.476999999999997</v>
      </c>
      <c r="H8" s="66">
        <v>100.58</v>
      </c>
      <c r="I8" s="61" t="s">
        <v>480</v>
      </c>
    </row>
    <row r="9" spans="1:10" ht="24">
      <c r="A9" s="67" t="s">
        <v>473</v>
      </c>
      <c r="B9" s="70">
        <v>44983</v>
      </c>
      <c r="C9" s="71">
        <v>0.77701388888888889</v>
      </c>
      <c r="D9" s="67">
        <v>1719901926</v>
      </c>
      <c r="E9" s="67" t="s">
        <v>80</v>
      </c>
      <c r="F9" s="69" t="s">
        <v>479</v>
      </c>
      <c r="G9" s="72">
        <v>27.617000000000001</v>
      </c>
      <c r="H9" s="72">
        <v>48.33</v>
      </c>
      <c r="I9" s="60"/>
    </row>
    <row r="10" spans="1:10">
      <c r="H10" s="1">
        <f>SUM(H4:H9)</f>
        <v>561.69000000000005</v>
      </c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24">
      <c r="A12" s="61" t="s">
        <v>494</v>
      </c>
      <c r="B12" s="61" t="s">
        <v>477</v>
      </c>
      <c r="C12" s="64">
        <v>44981</v>
      </c>
      <c r="D12" s="65">
        <v>0.75634259259259251</v>
      </c>
      <c r="E12" s="61">
        <v>2350864985</v>
      </c>
      <c r="F12" s="61" t="s">
        <v>20</v>
      </c>
      <c r="G12" s="63" t="s">
        <v>479</v>
      </c>
      <c r="H12" s="61">
        <v>0</v>
      </c>
      <c r="I12" s="66">
        <v>11.068</v>
      </c>
      <c r="J12" s="66">
        <v>19.37</v>
      </c>
    </row>
    <row r="13" spans="1:10" ht="24">
      <c r="A13" s="67" t="s">
        <v>473</v>
      </c>
      <c r="B13" s="67" t="s">
        <v>477</v>
      </c>
      <c r="C13" s="70">
        <v>44981</v>
      </c>
      <c r="D13" s="71">
        <v>0.75778935185185192</v>
      </c>
      <c r="E13" s="67">
        <v>2350864985</v>
      </c>
      <c r="F13" s="67" t="s">
        <v>20</v>
      </c>
      <c r="G13" s="69" t="s">
        <v>479</v>
      </c>
      <c r="H13" s="67">
        <v>9999</v>
      </c>
      <c r="I13" s="72">
        <v>4.0810000000000004</v>
      </c>
      <c r="J13" s="72">
        <v>7.14</v>
      </c>
    </row>
    <row r="14" spans="1:10" ht="24">
      <c r="A14" s="61" t="s">
        <v>473</v>
      </c>
      <c r="B14" s="61" t="s">
        <v>475</v>
      </c>
      <c r="C14" s="64">
        <v>44978</v>
      </c>
      <c r="D14" s="65">
        <v>0.40815972222222219</v>
      </c>
      <c r="E14" s="61">
        <v>1716325822</v>
      </c>
      <c r="F14" s="61" t="s">
        <v>20</v>
      </c>
      <c r="G14" s="63" t="s">
        <v>479</v>
      </c>
      <c r="H14" s="61">
        <v>779451</v>
      </c>
      <c r="I14" s="66">
        <v>64.534000000000006</v>
      </c>
      <c r="J14" s="66">
        <v>112.93</v>
      </c>
    </row>
    <row r="15" spans="1:10" ht="24">
      <c r="A15" s="67" t="s">
        <v>473</v>
      </c>
      <c r="B15" s="67" t="s">
        <v>475</v>
      </c>
      <c r="C15" s="70">
        <v>44980</v>
      </c>
      <c r="D15" s="71">
        <v>0.43937500000000002</v>
      </c>
      <c r="E15" s="67">
        <v>1716325822</v>
      </c>
      <c r="F15" s="67" t="s">
        <v>484</v>
      </c>
      <c r="G15" s="69" t="s">
        <v>479</v>
      </c>
      <c r="H15" s="67">
        <v>785514</v>
      </c>
      <c r="I15" s="72">
        <v>85.718999999999994</v>
      </c>
      <c r="J15" s="72">
        <v>150.01</v>
      </c>
    </row>
    <row r="16" spans="1:10" ht="24">
      <c r="A16" s="61" t="s">
        <v>473</v>
      </c>
      <c r="B16" s="61" t="s">
        <v>478</v>
      </c>
      <c r="C16" s="64">
        <v>44981</v>
      </c>
      <c r="D16" s="65">
        <v>0.43758101851851849</v>
      </c>
      <c r="E16" s="61">
        <v>1718998683</v>
      </c>
      <c r="F16" s="61" t="s">
        <v>485</v>
      </c>
      <c r="G16" s="63" t="s">
        <v>479</v>
      </c>
      <c r="H16" s="61">
        <v>30730</v>
      </c>
      <c r="I16" s="66">
        <v>41.77</v>
      </c>
      <c r="J16" s="66">
        <v>73.099999999999994</v>
      </c>
    </row>
    <row r="17" spans="1:10">
      <c r="A17" s="67"/>
      <c r="B17" s="60"/>
      <c r="C17" s="60"/>
      <c r="D17" s="60"/>
      <c r="E17" s="60"/>
      <c r="F17" s="60"/>
      <c r="G17" s="60"/>
      <c r="H17" s="60"/>
      <c r="I17" s="60"/>
      <c r="J17" s="75">
        <f>SUM(J12:J16)</f>
        <v>362.54999999999995</v>
      </c>
    </row>
    <row r="18" spans="1:10">
      <c r="A18" s="60"/>
      <c r="B18" s="60"/>
      <c r="C18" s="60"/>
    </row>
    <row r="19" spans="1:10" ht="24">
      <c r="A19" s="61" t="s">
        <v>470</v>
      </c>
      <c r="B19" s="63" t="s">
        <v>471</v>
      </c>
      <c r="C19" s="64">
        <v>44966</v>
      </c>
      <c r="D19" s="65">
        <v>0.92425925925925922</v>
      </c>
      <c r="E19" s="61">
        <v>2300248628</v>
      </c>
      <c r="F19" s="61" t="s">
        <v>486</v>
      </c>
      <c r="G19" s="63" t="s">
        <v>479</v>
      </c>
      <c r="H19" s="66">
        <v>53.442</v>
      </c>
      <c r="I19" s="66">
        <v>93.524000000000001</v>
      </c>
      <c r="J19" s="62"/>
    </row>
    <row r="20" spans="1:10" ht="24">
      <c r="A20" s="67" t="s">
        <v>473</v>
      </c>
      <c r="B20" s="69" t="s">
        <v>471</v>
      </c>
      <c r="C20" s="70">
        <v>44965</v>
      </c>
      <c r="D20" s="71">
        <v>0.75434027777777779</v>
      </c>
      <c r="E20" s="67">
        <v>2300248628</v>
      </c>
      <c r="F20" s="67" t="s">
        <v>487</v>
      </c>
      <c r="G20" s="69" t="s">
        <v>479</v>
      </c>
      <c r="H20" s="72">
        <v>68.572999999999993</v>
      </c>
      <c r="I20" s="72">
        <v>120</v>
      </c>
      <c r="J20" s="68"/>
    </row>
    <row r="21" spans="1:10" ht="24">
      <c r="A21" s="61" t="s">
        <v>473</v>
      </c>
      <c r="B21" s="63" t="s">
        <v>471</v>
      </c>
      <c r="C21" s="64">
        <v>44974</v>
      </c>
      <c r="D21" s="65">
        <v>0.86376157407407417</v>
      </c>
      <c r="E21" s="61">
        <v>2300248628</v>
      </c>
      <c r="F21" s="61" t="s">
        <v>488</v>
      </c>
      <c r="G21" s="63" t="s">
        <v>479</v>
      </c>
      <c r="H21" s="66">
        <v>44.624000000000002</v>
      </c>
      <c r="I21" s="66">
        <v>78.09</v>
      </c>
      <c r="J21" s="62"/>
    </row>
    <row r="22" spans="1:10" ht="24">
      <c r="A22" s="67" t="s">
        <v>473</v>
      </c>
      <c r="B22" s="69" t="s">
        <v>471</v>
      </c>
      <c r="C22" s="70">
        <v>44981</v>
      </c>
      <c r="D22" s="71">
        <v>0.71451388888888889</v>
      </c>
      <c r="E22" s="67">
        <v>2300248628</v>
      </c>
      <c r="F22" s="67" t="s">
        <v>489</v>
      </c>
      <c r="G22" s="69" t="s">
        <v>479</v>
      </c>
      <c r="H22" s="72">
        <v>75.432000000000002</v>
      </c>
      <c r="I22" s="72">
        <v>132.01</v>
      </c>
      <c r="J22" s="68"/>
    </row>
    <row r="23" spans="1:10">
      <c r="A23" s="61"/>
      <c r="B23" s="63"/>
      <c r="C23" s="62"/>
      <c r="D23" s="62"/>
      <c r="E23" s="62"/>
      <c r="F23" s="62"/>
      <c r="G23" s="62"/>
      <c r="H23" s="62"/>
      <c r="I23" s="74">
        <f>SUM(I19:I22)</f>
        <v>423.62400000000002</v>
      </c>
      <c r="J23" s="66"/>
    </row>
    <row r="24" spans="1:10">
      <c r="A24" s="67"/>
      <c r="B24" s="69"/>
      <c r="C24" s="68"/>
      <c r="D24" s="68"/>
      <c r="E24" s="68"/>
      <c r="F24" s="68"/>
      <c r="G24" s="68"/>
      <c r="H24" s="68"/>
      <c r="I24" s="68"/>
      <c r="J24" s="72"/>
    </row>
    <row r="25" spans="1:10">
      <c r="A25" s="60"/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24">
      <c r="A26" s="61" t="s">
        <v>473</v>
      </c>
      <c r="B26" s="62"/>
      <c r="C26" s="61" t="s">
        <v>474</v>
      </c>
      <c r="D26" s="64">
        <v>44974</v>
      </c>
      <c r="E26" s="65">
        <v>0.93701388888888892</v>
      </c>
      <c r="F26" s="61">
        <v>239005017</v>
      </c>
      <c r="G26" s="61" t="s">
        <v>20</v>
      </c>
      <c r="H26" s="63" t="s">
        <v>479</v>
      </c>
      <c r="I26" s="66">
        <v>70.575999999999993</v>
      </c>
      <c r="J26" s="66">
        <v>123.51</v>
      </c>
    </row>
    <row r="27" spans="1:10" ht="24">
      <c r="A27" s="67" t="s">
        <v>473</v>
      </c>
      <c r="B27" s="68"/>
      <c r="C27" s="67" t="s">
        <v>474</v>
      </c>
      <c r="D27" s="70">
        <v>44980</v>
      </c>
      <c r="E27" s="71">
        <v>0.3994907407407407</v>
      </c>
      <c r="F27" s="67">
        <v>503970881</v>
      </c>
      <c r="G27" s="67" t="s">
        <v>490</v>
      </c>
      <c r="H27" s="69" t="s">
        <v>479</v>
      </c>
      <c r="I27" s="72">
        <v>81.733999999999995</v>
      </c>
      <c r="J27" s="72">
        <v>143.03</v>
      </c>
    </row>
    <row r="28" spans="1:10" ht="24">
      <c r="A28" s="61" t="s">
        <v>470</v>
      </c>
      <c r="B28" s="62"/>
      <c r="C28" s="61" t="s">
        <v>472</v>
      </c>
      <c r="D28" s="64">
        <v>44980</v>
      </c>
      <c r="E28" s="65">
        <v>0.97533564814814822</v>
      </c>
      <c r="F28" s="61">
        <v>1720714904</v>
      </c>
      <c r="G28" s="61" t="s">
        <v>491</v>
      </c>
      <c r="H28" s="63" t="s">
        <v>479</v>
      </c>
      <c r="I28" s="66">
        <v>66.858000000000004</v>
      </c>
      <c r="J28" s="66">
        <v>117.002</v>
      </c>
    </row>
    <row r="29" spans="1:10" ht="24">
      <c r="A29" s="67" t="s">
        <v>473</v>
      </c>
      <c r="B29" s="68"/>
      <c r="C29" s="67" t="s">
        <v>472</v>
      </c>
      <c r="D29" s="70">
        <v>44970</v>
      </c>
      <c r="E29" s="71">
        <v>0.87487268518518524</v>
      </c>
      <c r="F29" s="67">
        <v>1720714904</v>
      </c>
      <c r="G29" s="67" t="s">
        <v>491</v>
      </c>
      <c r="H29" s="69" t="s">
        <v>479</v>
      </c>
      <c r="I29" s="72">
        <v>46.283999999999999</v>
      </c>
      <c r="J29" s="72">
        <v>81</v>
      </c>
    </row>
    <row r="30" spans="1:10" ht="24">
      <c r="A30" s="61" t="s">
        <v>473</v>
      </c>
      <c r="B30" s="62"/>
      <c r="C30" s="61" t="s">
        <v>472</v>
      </c>
      <c r="D30" s="64">
        <v>44972</v>
      </c>
      <c r="E30" s="65">
        <v>0.82020833333333332</v>
      </c>
      <c r="F30" s="61">
        <v>1720714904</v>
      </c>
      <c r="G30" s="61" t="s">
        <v>492</v>
      </c>
      <c r="H30" s="63" t="s">
        <v>479</v>
      </c>
      <c r="I30" s="66">
        <v>32.008000000000003</v>
      </c>
      <c r="J30" s="66">
        <v>56.01</v>
      </c>
    </row>
    <row r="31" spans="1:10" ht="24">
      <c r="A31" s="67" t="s">
        <v>473</v>
      </c>
      <c r="B31" s="68"/>
      <c r="C31" s="67" t="s">
        <v>472</v>
      </c>
      <c r="D31" s="70">
        <v>44974</v>
      </c>
      <c r="E31" s="71">
        <v>0.80612268518518515</v>
      </c>
      <c r="F31" s="67">
        <v>1720714904</v>
      </c>
      <c r="G31" s="67" t="s">
        <v>493</v>
      </c>
      <c r="H31" s="69" t="s">
        <v>479</v>
      </c>
      <c r="I31" s="72">
        <v>39.997999999999998</v>
      </c>
      <c r="J31" s="72">
        <v>70</v>
      </c>
    </row>
    <row r="32" spans="1:10" ht="24">
      <c r="A32" s="61" t="s">
        <v>473</v>
      </c>
      <c r="B32" s="62"/>
      <c r="C32" s="61" t="s">
        <v>472</v>
      </c>
      <c r="D32" s="64">
        <v>44979</v>
      </c>
      <c r="E32" s="65">
        <v>0.79109953703703706</v>
      </c>
      <c r="F32" s="61">
        <v>1720714904</v>
      </c>
      <c r="G32" s="61" t="s">
        <v>491</v>
      </c>
      <c r="H32" s="63" t="s">
        <v>479</v>
      </c>
      <c r="I32" s="66">
        <v>38.283999999999999</v>
      </c>
      <c r="J32" s="66">
        <v>67</v>
      </c>
    </row>
    <row r="33" spans="1:10" ht="24">
      <c r="A33" s="67" t="s">
        <v>473</v>
      </c>
      <c r="B33" s="68"/>
      <c r="C33" s="67" t="s">
        <v>472</v>
      </c>
      <c r="D33" s="70">
        <v>44984</v>
      </c>
      <c r="E33" s="71">
        <v>0.72037037037037033</v>
      </c>
      <c r="F33" s="67">
        <v>1720714904</v>
      </c>
      <c r="G33" s="67" t="s">
        <v>491</v>
      </c>
      <c r="H33" s="69" t="s">
        <v>479</v>
      </c>
      <c r="I33" s="72">
        <v>30.286000000000001</v>
      </c>
      <c r="J33" s="72">
        <v>53</v>
      </c>
    </row>
    <row r="34" spans="1:10">
      <c r="A34" s="61"/>
      <c r="B34" s="62"/>
      <c r="C34" s="61"/>
      <c r="D34" s="63"/>
      <c r="E34" s="61"/>
      <c r="F34" s="61"/>
      <c r="G34" s="61"/>
      <c r="H34" s="63"/>
      <c r="I34" s="66"/>
      <c r="J34" s="66"/>
    </row>
    <row r="35" spans="1:10">
      <c r="A35" s="67"/>
      <c r="B35" s="68"/>
      <c r="C35" s="67"/>
      <c r="D35" s="69"/>
      <c r="E35" s="67"/>
      <c r="F35" s="67"/>
      <c r="G35" s="67"/>
      <c r="H35" s="69"/>
      <c r="I35" s="72"/>
      <c r="J35" s="73">
        <f>SUM(J26:J34)</f>
        <v>710.55200000000002</v>
      </c>
    </row>
    <row r="36" spans="1:10">
      <c r="A36" s="61"/>
      <c r="B36" s="62"/>
      <c r="C36" s="61"/>
      <c r="D36" s="63"/>
      <c r="E36" s="61"/>
      <c r="F36" s="61"/>
      <c r="G36" s="61"/>
      <c r="H36" s="63"/>
      <c r="I36" s="66"/>
      <c r="J36" s="66"/>
    </row>
    <row r="38" spans="1:10">
      <c r="A38" s="60"/>
      <c r="B38" s="60"/>
      <c r="C38" s="60"/>
      <c r="D38" s="60"/>
      <c r="E38" s="60"/>
      <c r="F38" s="60"/>
      <c r="G38" s="60"/>
      <c r="H38" s="60"/>
      <c r="I38" s="60"/>
    </row>
    <row r="39" spans="1:10" ht="36">
      <c r="A39" s="61" t="s">
        <v>468</v>
      </c>
      <c r="B39" s="61" t="s">
        <v>469</v>
      </c>
      <c r="C39" s="64">
        <v>44965</v>
      </c>
      <c r="D39" s="70">
        <v>44965</v>
      </c>
      <c r="E39" s="71">
        <v>0.84175925925925921</v>
      </c>
      <c r="F39" s="67">
        <v>1720145711</v>
      </c>
      <c r="G39" s="67" t="s">
        <v>148</v>
      </c>
      <c r="H39" s="72">
        <v>57.14</v>
      </c>
      <c r="I39" s="72">
        <v>100</v>
      </c>
    </row>
    <row r="40" spans="1:10" ht="36">
      <c r="A40" s="67" t="s">
        <v>468</v>
      </c>
      <c r="B40" s="67" t="s">
        <v>469</v>
      </c>
      <c r="C40" s="70">
        <v>44972</v>
      </c>
      <c r="D40" s="64">
        <v>44972</v>
      </c>
      <c r="E40" s="65">
        <v>0.24032407407407408</v>
      </c>
      <c r="F40" s="61">
        <v>1720145611</v>
      </c>
      <c r="G40" s="61" t="s">
        <v>148</v>
      </c>
      <c r="H40" s="66">
        <v>40.572000000000003</v>
      </c>
      <c r="I40" s="66">
        <v>71</v>
      </c>
    </row>
    <row r="41" spans="1:10" ht="36">
      <c r="A41" s="61" t="s">
        <v>468</v>
      </c>
      <c r="B41" s="61" t="s">
        <v>469</v>
      </c>
      <c r="C41" s="64">
        <v>44973</v>
      </c>
      <c r="D41" s="70">
        <v>44973</v>
      </c>
      <c r="E41" s="71">
        <v>0.89870370370370367</v>
      </c>
      <c r="F41" s="67">
        <v>1718745555001</v>
      </c>
      <c r="G41" s="67" t="s">
        <v>358</v>
      </c>
      <c r="H41" s="72">
        <v>45.719000000000001</v>
      </c>
      <c r="I41" s="72">
        <v>80.010000000000005</v>
      </c>
    </row>
    <row r="42" spans="1:10" ht="36">
      <c r="A42" s="67" t="s">
        <v>468</v>
      </c>
      <c r="B42" s="67" t="s">
        <v>469</v>
      </c>
      <c r="C42" s="70">
        <v>44980</v>
      </c>
      <c r="D42" s="64">
        <v>44980</v>
      </c>
      <c r="E42" s="65">
        <v>0.84210648148148148</v>
      </c>
      <c r="F42" s="61">
        <v>1720145711</v>
      </c>
      <c r="G42" s="61" t="s">
        <v>148</v>
      </c>
      <c r="H42" s="66">
        <v>76.004000000000005</v>
      </c>
      <c r="I42" s="66">
        <v>133.01</v>
      </c>
    </row>
    <row r="43" spans="1:10" ht="36">
      <c r="A43" s="61" t="s">
        <v>468</v>
      </c>
      <c r="B43" s="61" t="s">
        <v>469</v>
      </c>
      <c r="C43" s="64">
        <v>44985</v>
      </c>
      <c r="D43" s="70">
        <v>44985</v>
      </c>
      <c r="E43" s="71">
        <v>0.73137731481481483</v>
      </c>
      <c r="F43" s="67">
        <v>1720145711</v>
      </c>
      <c r="G43" s="67" t="s">
        <v>148</v>
      </c>
      <c r="H43" s="72">
        <v>91.45</v>
      </c>
      <c r="I43" s="72">
        <v>160.04</v>
      </c>
    </row>
    <row r="44" spans="1:10">
      <c r="I44" s="1">
        <f>SUM(I39:I43)</f>
        <v>544.05999999999995</v>
      </c>
    </row>
    <row r="47" spans="1:10" ht="24">
      <c r="A47" s="61" t="s">
        <v>473</v>
      </c>
      <c r="B47" s="61" t="s">
        <v>476</v>
      </c>
      <c r="C47" s="64">
        <v>44980</v>
      </c>
      <c r="D47" s="65">
        <v>0.78604166666666664</v>
      </c>
      <c r="E47" s="61">
        <v>2350864685</v>
      </c>
      <c r="F47" s="61" t="s">
        <v>20</v>
      </c>
      <c r="G47" s="63" t="s">
        <v>479</v>
      </c>
      <c r="H47" s="66">
        <v>36.142000000000003</v>
      </c>
      <c r="I47" s="66">
        <v>63.25</v>
      </c>
    </row>
    <row r="48" spans="1:10">
      <c r="I48" s="1">
        <f>SUM(I47)</f>
        <v>63.25</v>
      </c>
    </row>
    <row r="51" spans="1:8">
      <c r="A51" s="60"/>
      <c r="B51" s="60"/>
      <c r="C51" s="60"/>
      <c r="D51" s="60"/>
      <c r="E51" s="60"/>
      <c r="F51" s="60"/>
      <c r="G51" s="60"/>
      <c r="H51" s="60"/>
    </row>
    <row r="52" spans="1:8" ht="24">
      <c r="A52" s="63" t="s">
        <v>469</v>
      </c>
      <c r="B52" s="62"/>
      <c r="C52" s="64">
        <v>44993</v>
      </c>
      <c r="D52" s="62"/>
      <c r="E52" s="65">
        <v>0.96142361111111108</v>
      </c>
      <c r="F52" s="63" t="s">
        <v>479</v>
      </c>
      <c r="G52" s="66">
        <v>40.000999999999998</v>
      </c>
      <c r="H52" s="66">
        <v>70.001999999999995</v>
      </c>
    </row>
    <row r="53" spans="1:8" ht="24">
      <c r="A53" s="69" t="s">
        <v>469</v>
      </c>
      <c r="B53" s="68"/>
      <c r="C53" s="70">
        <v>44998</v>
      </c>
      <c r="D53" s="68"/>
      <c r="E53" s="71">
        <v>0.64988425925925919</v>
      </c>
      <c r="F53" s="69" t="s">
        <v>479</v>
      </c>
      <c r="G53" s="72">
        <v>42.448</v>
      </c>
      <c r="H53" s="72">
        <v>74.28</v>
      </c>
    </row>
    <row r="54" spans="1:8" ht="24">
      <c r="A54" s="63" t="s">
        <v>469</v>
      </c>
      <c r="B54" s="62"/>
      <c r="C54" s="64">
        <v>45000</v>
      </c>
      <c r="D54" s="62"/>
      <c r="E54" s="65">
        <v>0.78351851851851861</v>
      </c>
      <c r="F54" s="63" t="s">
        <v>479</v>
      </c>
      <c r="G54" s="66">
        <v>80.052999999999997</v>
      </c>
      <c r="H54" s="66">
        <v>140.09</v>
      </c>
    </row>
    <row r="55" spans="1:8">
      <c r="A55" s="69"/>
      <c r="B55" s="68"/>
      <c r="C55" s="69"/>
      <c r="D55" s="68"/>
      <c r="E55" s="67"/>
      <c r="F55" s="69"/>
      <c r="G55" s="72"/>
      <c r="H55" s="73">
        <f>SUM(H52:H54)</f>
        <v>284.37199999999996</v>
      </c>
    </row>
    <row r="57" spans="1:8" ht="24">
      <c r="A57" s="67" t="s">
        <v>473</v>
      </c>
      <c r="B57" s="69" t="s">
        <v>571</v>
      </c>
      <c r="C57" s="70">
        <v>44988</v>
      </c>
      <c r="D57" s="71">
        <v>0.6766550925925926</v>
      </c>
      <c r="E57" s="67" t="s">
        <v>569</v>
      </c>
      <c r="F57" s="69" t="s">
        <v>479</v>
      </c>
      <c r="G57" s="72">
        <v>20.033999999999999</v>
      </c>
      <c r="H57" s="72">
        <v>35.06</v>
      </c>
    </row>
    <row r="58" spans="1:8" ht="24">
      <c r="A58" s="61" t="s">
        <v>473</v>
      </c>
      <c r="B58" s="63" t="s">
        <v>571</v>
      </c>
      <c r="C58" s="64">
        <v>44992</v>
      </c>
      <c r="D58" s="65">
        <v>0.40452546296296293</v>
      </c>
      <c r="E58" s="61" t="s">
        <v>569</v>
      </c>
      <c r="F58" s="63" t="s">
        <v>479</v>
      </c>
      <c r="G58" s="66">
        <v>20.376999999999999</v>
      </c>
      <c r="H58" s="66">
        <v>35.659999999999997</v>
      </c>
    </row>
    <row r="59" spans="1:8" ht="24">
      <c r="A59" s="67" t="s">
        <v>473</v>
      </c>
      <c r="B59" s="69" t="s">
        <v>571</v>
      </c>
      <c r="C59" s="70">
        <v>44995</v>
      </c>
      <c r="D59" s="71">
        <v>0.12692129629629631</v>
      </c>
      <c r="E59" s="60"/>
      <c r="F59" s="60"/>
      <c r="G59" s="72">
        <v>14.286</v>
      </c>
      <c r="H59" s="72">
        <v>25</v>
      </c>
    </row>
    <row r="60" spans="1:8">
      <c r="H60" s="1">
        <f>SUM(H57:H59)</f>
        <v>95.72</v>
      </c>
    </row>
    <row r="62" spans="1:8" ht="24">
      <c r="A62" s="77" t="s">
        <v>473</v>
      </c>
      <c r="B62" s="63" t="s">
        <v>477</v>
      </c>
      <c r="C62" s="64">
        <v>44986</v>
      </c>
      <c r="D62" s="61" t="s">
        <v>20</v>
      </c>
      <c r="E62" s="63" t="s">
        <v>479</v>
      </c>
      <c r="F62" s="66">
        <v>15.428000000000001</v>
      </c>
      <c r="G62" s="66">
        <v>27</v>
      </c>
      <c r="H62" s="61" t="s">
        <v>480</v>
      </c>
    </row>
    <row r="63" spans="1:8" ht="24">
      <c r="A63" s="78" t="s">
        <v>473</v>
      </c>
      <c r="B63" s="69" t="s">
        <v>477</v>
      </c>
      <c r="C63" s="70">
        <v>44993</v>
      </c>
      <c r="D63" s="67" t="s">
        <v>20</v>
      </c>
      <c r="E63" s="69" t="s">
        <v>479</v>
      </c>
      <c r="F63" s="72">
        <v>40.807000000000002</v>
      </c>
      <c r="G63" s="72">
        <v>71.41</v>
      </c>
      <c r="H63" s="67" t="s">
        <v>480</v>
      </c>
    </row>
    <row r="64" spans="1:8" ht="24">
      <c r="A64" s="77" t="s">
        <v>473</v>
      </c>
      <c r="B64" s="63" t="s">
        <v>475</v>
      </c>
      <c r="C64" s="64">
        <v>44992</v>
      </c>
      <c r="D64" s="61" t="s">
        <v>20</v>
      </c>
      <c r="E64" s="63" t="s">
        <v>479</v>
      </c>
      <c r="F64" s="66">
        <v>68.572000000000003</v>
      </c>
      <c r="G64" s="66">
        <v>120</v>
      </c>
      <c r="H64" s="61" t="s">
        <v>480</v>
      </c>
    </row>
    <row r="65" spans="1:11" ht="24">
      <c r="A65" s="78" t="s">
        <v>473</v>
      </c>
      <c r="B65" s="69" t="s">
        <v>478</v>
      </c>
      <c r="C65" s="70">
        <v>44994</v>
      </c>
      <c r="D65" s="67" t="s">
        <v>485</v>
      </c>
      <c r="E65" s="69" t="s">
        <v>479</v>
      </c>
      <c r="F65" s="72">
        <v>31.425999999999998</v>
      </c>
      <c r="G65" s="72">
        <v>55</v>
      </c>
      <c r="H65" s="67" t="s">
        <v>480</v>
      </c>
    </row>
    <row r="66" spans="1:11" ht="24">
      <c r="A66" s="77" t="s">
        <v>473</v>
      </c>
      <c r="B66" s="63" t="s">
        <v>478</v>
      </c>
      <c r="C66" s="64">
        <v>45000</v>
      </c>
      <c r="D66" s="61" t="s">
        <v>573</v>
      </c>
      <c r="E66" s="63" t="s">
        <v>479</v>
      </c>
      <c r="F66" s="66">
        <v>40.573999999999998</v>
      </c>
      <c r="G66" s="66">
        <v>71</v>
      </c>
      <c r="H66" s="61" t="s">
        <v>480</v>
      </c>
    </row>
    <row r="67" spans="1:11" ht="15" customHeight="1">
      <c r="A67" s="78"/>
      <c r="B67" s="68"/>
      <c r="C67" s="67"/>
      <c r="D67" s="69"/>
      <c r="E67" s="68"/>
      <c r="F67" s="67"/>
      <c r="G67" s="73">
        <f>SUM(G62:G66)</f>
        <v>344.40999999999997</v>
      </c>
      <c r="H67" s="68"/>
    </row>
    <row r="68" spans="1:11" ht="15" customHeight="1">
      <c r="A68" s="60"/>
      <c r="B68" s="60"/>
      <c r="C68" s="60"/>
      <c r="D68" s="60"/>
      <c r="E68" s="60"/>
      <c r="F68" s="60"/>
      <c r="G68" s="60"/>
      <c r="H68" s="60"/>
    </row>
    <row r="69" spans="1:11" ht="22.5" customHeight="1">
      <c r="A69" s="61" t="s">
        <v>470</v>
      </c>
      <c r="B69" s="61" t="s">
        <v>472</v>
      </c>
      <c r="C69" s="64">
        <v>45000</v>
      </c>
      <c r="D69" s="61" t="s">
        <v>491</v>
      </c>
      <c r="E69" s="63" t="s">
        <v>479</v>
      </c>
      <c r="F69" s="66">
        <v>44.271999999999998</v>
      </c>
      <c r="G69" s="66">
        <v>77.475999999999999</v>
      </c>
      <c r="H69" s="61" t="s">
        <v>480</v>
      </c>
    </row>
    <row r="70" spans="1:11" ht="22.5" customHeight="1">
      <c r="A70" s="67" t="s">
        <v>473</v>
      </c>
      <c r="B70" s="67" t="s">
        <v>472</v>
      </c>
      <c r="C70" s="70">
        <v>44988</v>
      </c>
      <c r="D70" s="67" t="s">
        <v>491</v>
      </c>
      <c r="E70" s="69" t="s">
        <v>479</v>
      </c>
      <c r="F70" s="72">
        <v>55.999000000000002</v>
      </c>
      <c r="G70" s="72">
        <v>98</v>
      </c>
      <c r="H70" s="67" t="s">
        <v>480</v>
      </c>
    </row>
    <row r="71" spans="1:11" ht="20.25" customHeight="1">
      <c r="A71" s="61" t="s">
        <v>473</v>
      </c>
      <c r="B71" s="61" t="s">
        <v>474</v>
      </c>
      <c r="C71" s="64">
        <v>44990</v>
      </c>
      <c r="D71" s="61" t="s">
        <v>574</v>
      </c>
      <c r="E71" s="63" t="s">
        <v>479</v>
      </c>
      <c r="F71" s="66">
        <v>82.774000000000001</v>
      </c>
      <c r="G71" s="66">
        <v>144.85</v>
      </c>
      <c r="H71" s="61" t="s">
        <v>480</v>
      </c>
    </row>
    <row r="72" spans="1:11" ht="20.25" customHeight="1">
      <c r="A72" s="67" t="s">
        <v>473</v>
      </c>
      <c r="B72" s="67" t="s">
        <v>474</v>
      </c>
      <c r="C72" s="70">
        <v>44993</v>
      </c>
      <c r="D72" s="67" t="s">
        <v>491</v>
      </c>
      <c r="E72" s="69" t="s">
        <v>479</v>
      </c>
      <c r="F72" s="72">
        <v>52.17</v>
      </c>
      <c r="G72" s="72">
        <v>91.3</v>
      </c>
      <c r="H72" s="60"/>
    </row>
    <row r="73" spans="1:11" ht="24.75" customHeight="1" thickBot="1">
      <c r="A73" s="78"/>
      <c r="B73" s="68"/>
      <c r="C73" s="79"/>
      <c r="D73" s="68"/>
      <c r="E73" s="68"/>
      <c r="F73" s="67"/>
      <c r="G73" s="73">
        <f>SUM(G69:G72)</f>
        <v>411.62600000000003</v>
      </c>
      <c r="H73" s="68"/>
    </row>
    <row r="74" spans="1:11" ht="15" customHeight="1"/>
    <row r="75" spans="1:11" ht="30.75" customHeight="1">
      <c r="B75" s="61" t="s">
        <v>471</v>
      </c>
      <c r="C75" s="64">
        <v>44987</v>
      </c>
      <c r="D75" s="61" t="s">
        <v>576</v>
      </c>
      <c r="E75" s="63" t="s">
        <v>479</v>
      </c>
      <c r="F75" s="66">
        <v>65.141999999999996</v>
      </c>
      <c r="G75" s="66">
        <v>114</v>
      </c>
      <c r="H75" s="61" t="s">
        <v>480</v>
      </c>
    </row>
    <row r="76" spans="1:11" ht="36" customHeight="1">
      <c r="B76" s="67" t="s">
        <v>471</v>
      </c>
      <c r="C76" s="70">
        <v>44995</v>
      </c>
      <c r="D76" s="67" t="s">
        <v>577</v>
      </c>
      <c r="E76" s="69" t="s">
        <v>479</v>
      </c>
      <c r="F76" s="72">
        <v>69.713999999999999</v>
      </c>
      <c r="G76" s="72">
        <v>122</v>
      </c>
      <c r="H76" s="67" t="s">
        <v>480</v>
      </c>
    </row>
    <row r="77" spans="1:11" ht="15" customHeight="1">
      <c r="B77" s="77"/>
      <c r="C77" s="61"/>
      <c r="D77" s="63"/>
      <c r="E77" s="62"/>
      <c r="F77" s="61"/>
      <c r="G77" s="74">
        <f>SUM(G75:G76)</f>
        <v>236</v>
      </c>
      <c r="H77" s="62"/>
    </row>
    <row r="78" spans="1:11" ht="15" customHeight="1">
      <c r="B78" s="78"/>
      <c r="C78" s="67"/>
      <c r="D78" s="69"/>
      <c r="E78" s="68"/>
      <c r="F78" s="67"/>
      <c r="G78" s="68"/>
      <c r="H78" s="68"/>
    </row>
    <row r="79" spans="1:11" ht="15.75" customHeight="1">
      <c r="B79" s="60"/>
      <c r="C79" s="60"/>
      <c r="D79" s="60"/>
      <c r="E79" s="60"/>
      <c r="F79" s="60"/>
      <c r="G79" s="60"/>
      <c r="H79" s="60"/>
    </row>
    <row r="80" spans="1:11" ht="22.5" customHeight="1">
      <c r="B80" s="63" t="s">
        <v>476</v>
      </c>
      <c r="C80" s="64">
        <v>44987</v>
      </c>
      <c r="D80" s="61" t="s">
        <v>20</v>
      </c>
      <c r="E80" s="63" t="s">
        <v>479</v>
      </c>
      <c r="F80" s="66">
        <v>32.786999999999999</v>
      </c>
      <c r="G80" s="66">
        <v>57.38</v>
      </c>
      <c r="H80" s="61" t="s">
        <v>480</v>
      </c>
      <c r="J80" s="155" t="s">
        <v>802</v>
      </c>
      <c r="K80" s="155"/>
    </row>
    <row r="81" spans="1:11" ht="20.25" customHeight="1">
      <c r="B81" s="69" t="s">
        <v>476</v>
      </c>
      <c r="C81" s="70">
        <v>44991</v>
      </c>
      <c r="D81" s="67" t="s">
        <v>20</v>
      </c>
      <c r="E81" s="69" t="s">
        <v>479</v>
      </c>
      <c r="F81" s="72">
        <v>16.286000000000001</v>
      </c>
      <c r="G81" s="72">
        <v>28.5</v>
      </c>
      <c r="H81" s="67" t="s">
        <v>480</v>
      </c>
      <c r="J81">
        <f>'MARCELO ABRIL'!Y392</f>
        <v>274</v>
      </c>
      <c r="K81" t="s">
        <v>794</v>
      </c>
    </row>
    <row r="82" spans="1:11" ht="19.5" customHeight="1">
      <c r="B82" s="63" t="s">
        <v>476</v>
      </c>
      <c r="C82" s="64">
        <v>44998</v>
      </c>
      <c r="D82" s="61" t="s">
        <v>20</v>
      </c>
      <c r="E82" s="63" t="s">
        <v>479</v>
      </c>
      <c r="F82" s="66">
        <v>37.170999999999999</v>
      </c>
      <c r="G82" s="66">
        <v>65.05</v>
      </c>
      <c r="H82" s="61" t="s">
        <v>480</v>
      </c>
      <c r="J82">
        <f>'JUAN ABRIL'!Y377</f>
        <v>554.41300000000001</v>
      </c>
      <c r="K82" t="s">
        <v>795</v>
      </c>
    </row>
    <row r="83" spans="1:11" ht="15" customHeight="1">
      <c r="B83" s="69"/>
      <c r="C83" s="69"/>
      <c r="D83" s="67"/>
      <c r="E83" s="69"/>
      <c r="F83" s="72"/>
      <c r="G83" s="73">
        <f>SUM(G80:G82)</f>
        <v>150.93</v>
      </c>
      <c r="H83" s="67"/>
      <c r="J83">
        <f>'CRISTIAN ABRIL'!Y395</f>
        <v>268.49</v>
      </c>
      <c r="K83" t="s">
        <v>796</v>
      </c>
    </row>
    <row r="84" spans="1:11" ht="15" customHeight="1">
      <c r="B84" s="78"/>
      <c r="C84" s="63"/>
      <c r="D84" s="67"/>
      <c r="E84" s="67"/>
      <c r="J84">
        <f>'Elizabeth Sandoval '!Y392</f>
        <v>74.81</v>
      </c>
      <c r="K84" t="s">
        <v>797</v>
      </c>
    </row>
    <row r="85" spans="1:11" ht="15" customHeight="1">
      <c r="B85" s="77"/>
      <c r="C85" s="61"/>
      <c r="D85" s="62"/>
      <c r="E85" s="61"/>
      <c r="F85" s="62"/>
      <c r="G85" s="62"/>
      <c r="H85" s="69"/>
      <c r="J85">
        <f>'MAELO ABRIL'!Y374</f>
        <v>192.69</v>
      </c>
      <c r="K85" t="s">
        <v>798</v>
      </c>
    </row>
    <row r="86" spans="1:11" ht="25.5" customHeight="1">
      <c r="A86" s="61" t="s">
        <v>568</v>
      </c>
      <c r="B86" s="63" t="s">
        <v>579</v>
      </c>
      <c r="C86" s="64">
        <v>44986</v>
      </c>
      <c r="D86" s="61" t="s">
        <v>80</v>
      </c>
      <c r="E86" s="63" t="s">
        <v>479</v>
      </c>
      <c r="F86" s="66">
        <v>60.012</v>
      </c>
      <c r="G86" s="66">
        <v>105.02</v>
      </c>
      <c r="H86" s="61" t="s">
        <v>480</v>
      </c>
      <c r="J86">
        <f>'MILTON ABRIL'!Y375</f>
        <v>48.92</v>
      </c>
      <c r="K86" t="s">
        <v>799</v>
      </c>
    </row>
    <row r="87" spans="1:11" ht="24.75" customHeight="1">
      <c r="A87" s="67" t="s">
        <v>470</v>
      </c>
      <c r="B87" s="69" t="s">
        <v>579</v>
      </c>
      <c r="C87" s="70">
        <v>45000</v>
      </c>
      <c r="D87" s="67"/>
      <c r="E87" s="69" t="s">
        <v>479</v>
      </c>
      <c r="F87" s="72">
        <v>55.01</v>
      </c>
      <c r="G87" s="72">
        <v>96.268000000000001</v>
      </c>
      <c r="H87" s="67" t="s">
        <v>480</v>
      </c>
      <c r="J87">
        <f>'Franklin Abril'!Y368</f>
        <v>372.51</v>
      </c>
      <c r="K87" t="s">
        <v>800</v>
      </c>
    </row>
    <row r="88" spans="1:11" ht="21" customHeight="1">
      <c r="A88" s="61" t="s">
        <v>473</v>
      </c>
      <c r="B88" s="63" t="s">
        <v>579</v>
      </c>
      <c r="C88" s="64">
        <v>44993</v>
      </c>
      <c r="D88" s="61" t="s">
        <v>580</v>
      </c>
      <c r="E88" s="63" t="s">
        <v>479</v>
      </c>
      <c r="F88" s="66">
        <v>61.177</v>
      </c>
      <c r="G88" s="66">
        <v>107.06</v>
      </c>
      <c r="H88" s="61" t="s">
        <v>480</v>
      </c>
      <c r="J88">
        <f>'Jaime Abril '!Y387</f>
        <v>862.92</v>
      </c>
      <c r="K88" t="s">
        <v>801</v>
      </c>
    </row>
    <row r="89" spans="1:11" ht="20.25" customHeight="1">
      <c r="A89" s="67" t="s">
        <v>473</v>
      </c>
      <c r="B89" s="69" t="s">
        <v>579</v>
      </c>
      <c r="C89" s="70">
        <v>44998</v>
      </c>
      <c r="D89" s="67" t="s">
        <v>80</v>
      </c>
      <c r="E89" s="69" t="s">
        <v>479</v>
      </c>
      <c r="F89" s="72">
        <v>66.861999999999995</v>
      </c>
      <c r="G89" s="72">
        <v>117.01</v>
      </c>
      <c r="H89" s="67" t="s">
        <v>581</v>
      </c>
      <c r="J89">
        <f>SUM(J81:J88)</f>
        <v>2648.7530000000002</v>
      </c>
    </row>
    <row r="90" spans="1:11" ht="15" customHeight="1">
      <c r="B90" s="78"/>
      <c r="C90" s="68"/>
      <c r="E90" s="69"/>
      <c r="F90" s="67"/>
      <c r="G90" s="73">
        <f>SUM(G86:G89)</f>
        <v>425.358</v>
      </c>
      <c r="H90" s="69"/>
    </row>
    <row r="91" spans="1:11" ht="15" customHeight="1">
      <c r="B91" s="77"/>
      <c r="C91" s="62"/>
      <c r="E91" s="63"/>
      <c r="F91" s="61"/>
      <c r="G91" s="61"/>
      <c r="H91" s="63"/>
    </row>
    <row r="92" spans="1:11" ht="15.75" customHeight="1"/>
  </sheetData>
  <mergeCells count="2">
    <mergeCell ref="C2:E2"/>
    <mergeCell ref="J80:K8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58" t="s">
        <v>76</v>
      </c>
      <c r="C1" s="158"/>
      <c r="D1" s="158"/>
      <c r="E1" s="158"/>
      <c r="F1" s="158"/>
      <c r="G1" s="158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56" t="s">
        <v>7</v>
      </c>
      <c r="C17" s="157"/>
      <c r="D17" s="26">
        <f>SUM(D3:D16)</f>
        <v>1178</v>
      </c>
      <c r="E17" s="27"/>
      <c r="F17" s="3"/>
      <c r="G17" s="3"/>
    </row>
    <row r="22" spans="2:7">
      <c r="B22" s="158" t="s">
        <v>23</v>
      </c>
      <c r="C22" s="158"/>
      <c r="D22" s="158"/>
      <c r="E22" s="158"/>
      <c r="F22" s="158"/>
      <c r="G22" s="158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56" t="s">
        <v>7</v>
      </c>
      <c r="C38" s="157"/>
      <c r="D38" s="26">
        <f>SUM(D24:D37)</f>
        <v>1123.0900000000001</v>
      </c>
      <c r="E38" s="27"/>
      <c r="F38" s="3"/>
      <c r="G38" s="3"/>
    </row>
    <row r="41" spans="2:7">
      <c r="B41" s="158" t="s">
        <v>23</v>
      </c>
      <c r="C41" s="158"/>
      <c r="D41" s="158"/>
      <c r="E41" s="158"/>
      <c r="F41" s="158"/>
      <c r="G41" s="158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56" t="s">
        <v>7</v>
      </c>
      <c r="C56" s="157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56" t="s">
        <v>7</v>
      </c>
      <c r="C79" s="15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56" t="s">
        <v>7</v>
      </c>
      <c r="C96" s="157"/>
      <c r="D96" s="26">
        <f>SUM(D83:D95)</f>
        <v>565</v>
      </c>
      <c r="E96" s="27"/>
      <c r="F96" s="3"/>
    </row>
    <row r="99" spans="2:9">
      <c r="B99" s="158" t="s">
        <v>782</v>
      </c>
      <c r="C99" s="158"/>
      <c r="D99" s="158"/>
      <c r="E99" s="158"/>
      <c r="F99" s="158"/>
    </row>
    <row r="100" spans="2:9">
      <c r="B100" s="2" t="s">
        <v>781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541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539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540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546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56" t="s">
        <v>7</v>
      </c>
      <c r="C114" s="15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56" t="s">
        <v>7</v>
      </c>
      <c r="C132" s="15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64" t="s">
        <v>55</v>
      </c>
      <c r="AE1" s="159"/>
      <c r="AF1" s="159"/>
      <c r="AG1" s="159"/>
      <c r="AH1" s="159"/>
      <c r="AI1" s="159"/>
      <c r="AJ1" s="159"/>
      <c r="AK1" s="159"/>
      <c r="AL1" s="165"/>
      <c r="AN1" s="164" t="s">
        <v>55</v>
      </c>
      <c r="AO1" s="159"/>
      <c r="AP1" s="159"/>
      <c r="AQ1" s="159"/>
      <c r="AR1" s="159"/>
      <c r="AS1" s="159"/>
      <c r="AT1" s="159"/>
      <c r="AU1" s="159"/>
      <c r="AV1" s="165"/>
    </row>
    <row r="2" spans="1:48" ht="21">
      <c r="AD2" s="166" t="s">
        <v>39</v>
      </c>
      <c r="AE2" s="160"/>
      <c r="AF2" s="160"/>
      <c r="AG2" s="160"/>
      <c r="AH2" s="160"/>
      <c r="AI2" s="160"/>
      <c r="AJ2" s="160"/>
      <c r="AK2" s="160"/>
      <c r="AL2" s="167"/>
      <c r="AN2" s="166" t="s">
        <v>39</v>
      </c>
      <c r="AO2" s="160"/>
      <c r="AP2" s="160"/>
      <c r="AQ2" s="160"/>
      <c r="AR2" s="160"/>
      <c r="AS2" s="160"/>
      <c r="AT2" s="160"/>
      <c r="AU2" s="160"/>
      <c r="AV2" s="167"/>
    </row>
    <row r="3" spans="1:48" ht="26.25">
      <c r="A3" s="164" t="s">
        <v>55</v>
      </c>
      <c r="B3" s="159"/>
      <c r="C3" s="159"/>
      <c r="D3" s="159"/>
      <c r="E3" s="159"/>
      <c r="F3" s="159"/>
      <c r="G3" s="159"/>
      <c r="H3" s="159"/>
      <c r="I3" s="165"/>
      <c r="K3" s="171"/>
      <c r="L3" s="171"/>
      <c r="M3" s="171"/>
      <c r="N3" s="171"/>
      <c r="O3" s="171"/>
      <c r="P3" s="171"/>
      <c r="Q3" s="171"/>
      <c r="R3" s="171"/>
      <c r="S3" s="171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66" t="s">
        <v>39</v>
      </c>
      <c r="B4" s="160"/>
      <c r="C4" s="160"/>
      <c r="D4" s="160"/>
      <c r="E4" s="160"/>
      <c r="F4" s="160"/>
      <c r="G4" s="160"/>
      <c r="H4" s="160"/>
      <c r="I4" s="167"/>
      <c r="K4" s="160"/>
      <c r="L4" s="160"/>
      <c r="M4" s="160"/>
      <c r="N4" s="160"/>
      <c r="O4" s="160"/>
      <c r="P4" s="160"/>
      <c r="Q4" s="160"/>
      <c r="R4" s="160"/>
      <c r="S4" s="160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11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L7" s="1"/>
      <c r="S7" s="111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11"/>
      <c r="AD8" s="29"/>
      <c r="AE8" s="161" t="s">
        <v>41</v>
      </c>
      <c r="AF8" s="161"/>
      <c r="AG8" s="161"/>
      <c r="AI8" s="161" t="s">
        <v>42</v>
      </c>
      <c r="AJ8" s="161"/>
      <c r="AK8" s="161"/>
      <c r="AL8" s="34"/>
      <c r="AN8" s="29"/>
      <c r="AO8" s="161" t="s">
        <v>41</v>
      </c>
      <c r="AP8" s="161"/>
      <c r="AQ8" s="161"/>
      <c r="AS8" s="161" t="s">
        <v>42</v>
      </c>
      <c r="AT8" s="161"/>
      <c r="AU8" s="161"/>
      <c r="AV8" s="34"/>
    </row>
    <row r="9" spans="1:48" ht="15.75">
      <c r="A9" s="29"/>
      <c r="I9" s="28"/>
      <c r="S9" s="111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61" t="s">
        <v>41</v>
      </c>
      <c r="C10" s="161"/>
      <c r="D10" s="161"/>
      <c r="F10" s="161" t="s">
        <v>42</v>
      </c>
      <c r="G10" s="161"/>
      <c r="H10" s="161"/>
      <c r="I10" s="34"/>
      <c r="L10" s="173"/>
      <c r="M10" s="173"/>
      <c r="N10" s="173"/>
      <c r="P10" s="173"/>
      <c r="Q10" s="173"/>
      <c r="R10" s="173"/>
      <c r="S10" s="112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9"/>
      <c r="R11" s="109"/>
      <c r="S11" s="111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9"/>
      <c r="R12" s="109"/>
      <c r="S12" s="111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N13" s="41"/>
      <c r="S13" s="111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N14" s="41"/>
      <c r="S14" s="111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N15" s="41"/>
      <c r="S15" s="111"/>
      <c r="AD15" s="29"/>
      <c r="AH15" s="163">
        <f>AG14-AK14</f>
        <v>520.00621866666677</v>
      </c>
      <c r="AL15" s="30"/>
      <c r="AN15" s="29"/>
      <c r="AR15" s="163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10"/>
      <c r="P16" s="1"/>
      <c r="R16" s="110"/>
      <c r="S16" s="111"/>
      <c r="AD16" s="29"/>
      <c r="AH16" s="163"/>
      <c r="AL16" s="30"/>
      <c r="AN16" s="29"/>
      <c r="AR16" s="163"/>
      <c r="AV16" s="30"/>
    </row>
    <row r="17" spans="1:48">
      <c r="A17" s="29"/>
      <c r="E17" s="163">
        <f>D16-H16</f>
        <v>536.97475599999996</v>
      </c>
      <c r="I17" s="30"/>
      <c r="O17" s="174"/>
      <c r="AD17" s="29"/>
      <c r="AH17" s="39" t="s">
        <v>52</v>
      </c>
      <c r="AL17" s="30"/>
      <c r="AN17" s="29"/>
      <c r="AR17" s="39" t="s">
        <v>52</v>
      </c>
      <c r="AV17" s="30"/>
    </row>
    <row r="18" spans="1:48">
      <c r="A18" s="29"/>
      <c r="E18" s="163"/>
      <c r="I18" s="30"/>
      <c r="O18" s="174"/>
      <c r="AD18" s="29"/>
      <c r="AL18" s="30"/>
      <c r="AN18" s="29"/>
      <c r="AV18" s="30"/>
    </row>
    <row r="19" spans="1:48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>
      <c r="A20" s="29"/>
      <c r="I20" s="30"/>
      <c r="AD20" s="29"/>
      <c r="AL20" s="30"/>
      <c r="AN20" s="29"/>
      <c r="AV20" s="30"/>
    </row>
    <row r="21" spans="1:48">
      <c r="A21" s="29"/>
      <c r="I21" s="30"/>
      <c r="AD21" s="29"/>
      <c r="AE21" s="162" t="s">
        <v>53</v>
      </c>
      <c r="AF21" s="162"/>
      <c r="AG21" s="162"/>
      <c r="AI21" s="162" t="s">
        <v>54</v>
      </c>
      <c r="AJ21" s="162"/>
      <c r="AK21" s="162"/>
      <c r="AL21" s="36"/>
      <c r="AN21" s="29"/>
      <c r="AO21" s="162" t="s">
        <v>53</v>
      </c>
      <c r="AP21" s="162"/>
      <c r="AQ21" s="162"/>
      <c r="AS21" s="162" t="s">
        <v>54</v>
      </c>
      <c r="AT21" s="162"/>
      <c r="AU21" s="162"/>
      <c r="AV21" s="36"/>
    </row>
    <row r="22" spans="1:48" ht="8.25" customHeight="1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62" t="s">
        <v>53</v>
      </c>
      <c r="C23" s="162"/>
      <c r="D23" s="162"/>
      <c r="F23" s="162" t="s">
        <v>54</v>
      </c>
      <c r="G23" s="162"/>
      <c r="H23" s="162"/>
      <c r="I23" s="36"/>
      <c r="L23" s="172"/>
      <c r="M23" s="172"/>
      <c r="N23" s="172"/>
      <c r="P23" s="172"/>
      <c r="Q23" s="172"/>
      <c r="R23" s="172"/>
      <c r="S23" s="113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U24" s="175"/>
      <c r="V24" s="175"/>
      <c r="W24" s="175"/>
      <c r="X24" s="175"/>
      <c r="Y24" s="175"/>
      <c r="Z24" s="175"/>
      <c r="AA24" s="175"/>
      <c r="AB24" s="175"/>
      <c r="AC24" s="175"/>
      <c r="AD24" s="164" t="s">
        <v>55</v>
      </c>
      <c r="AE24" s="159"/>
      <c r="AF24" s="159"/>
      <c r="AG24" s="159"/>
      <c r="AH24" s="159"/>
      <c r="AI24" s="159"/>
      <c r="AJ24" s="159"/>
      <c r="AK24" s="159"/>
      <c r="AL24" s="165"/>
      <c r="AN24" s="164" t="s">
        <v>55</v>
      </c>
      <c r="AO24" s="159"/>
      <c r="AP24" s="159"/>
      <c r="AQ24" s="159"/>
      <c r="AR24" s="159"/>
      <c r="AS24" s="159"/>
      <c r="AT24" s="159"/>
      <c r="AU24" s="159"/>
      <c r="AV24" s="165"/>
    </row>
    <row r="25" spans="1:48" ht="21">
      <c r="U25" s="176"/>
      <c r="V25" s="176"/>
      <c r="W25" s="176"/>
      <c r="X25" s="176"/>
      <c r="Y25" s="176"/>
      <c r="Z25" s="176"/>
      <c r="AA25" s="176"/>
      <c r="AB25" s="176"/>
      <c r="AC25" s="176"/>
      <c r="AD25" s="166" t="s">
        <v>39</v>
      </c>
      <c r="AE25" s="160"/>
      <c r="AF25" s="160"/>
      <c r="AG25" s="160"/>
      <c r="AH25" s="160"/>
      <c r="AI25" s="160"/>
      <c r="AJ25" s="160"/>
      <c r="AK25" s="160"/>
      <c r="AL25" s="167"/>
      <c r="AN25" s="166" t="s">
        <v>39</v>
      </c>
      <c r="AO25" s="160"/>
      <c r="AP25" s="160"/>
      <c r="AQ25" s="160"/>
      <c r="AR25" s="160"/>
      <c r="AS25" s="160"/>
      <c r="AT25" s="160"/>
      <c r="AU25" s="160"/>
      <c r="AV25" s="167"/>
    </row>
    <row r="26" spans="1:48" ht="15" customHeight="1">
      <c r="U26" s="99"/>
      <c r="V26" s="100"/>
      <c r="W26" s="100"/>
      <c r="X26" s="100"/>
      <c r="Y26" s="100"/>
      <c r="Z26" s="100"/>
      <c r="AA26" s="100"/>
      <c r="AB26" s="100"/>
      <c r="AC26" s="100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64" t="s">
        <v>55</v>
      </c>
      <c r="B27" s="159"/>
      <c r="C27" s="159"/>
      <c r="D27" s="159"/>
      <c r="E27" s="159"/>
      <c r="F27" s="159"/>
      <c r="G27" s="159"/>
      <c r="H27" s="159"/>
      <c r="I27" s="165"/>
      <c r="K27" s="164" t="s">
        <v>55</v>
      </c>
      <c r="L27" s="159"/>
      <c r="M27" s="159"/>
      <c r="N27" s="159"/>
      <c r="O27" s="159"/>
      <c r="P27" s="159"/>
      <c r="Q27" s="159"/>
      <c r="R27" s="159"/>
      <c r="S27" s="165"/>
      <c r="U27" s="99"/>
      <c r="V27" s="99"/>
      <c r="W27" s="99"/>
      <c r="X27" s="99"/>
      <c r="Y27" s="99"/>
      <c r="Z27" s="99"/>
      <c r="AA27" s="99"/>
      <c r="AB27" s="99"/>
      <c r="AC27" s="101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66" t="s">
        <v>39</v>
      </c>
      <c r="B28" s="160"/>
      <c r="C28" s="160"/>
      <c r="D28" s="160"/>
      <c r="E28" s="160"/>
      <c r="F28" s="160"/>
      <c r="G28" s="160"/>
      <c r="H28" s="160"/>
      <c r="I28" s="167"/>
      <c r="K28" s="166" t="s">
        <v>39</v>
      </c>
      <c r="L28" s="160"/>
      <c r="M28" s="160"/>
      <c r="N28" s="160"/>
      <c r="O28" s="160"/>
      <c r="P28" s="160"/>
      <c r="Q28" s="160"/>
      <c r="R28" s="160"/>
      <c r="S28" s="167"/>
      <c r="U28" s="99"/>
      <c r="V28" s="99"/>
      <c r="W28" s="99"/>
      <c r="X28" s="99"/>
      <c r="Y28" s="99"/>
      <c r="Z28" s="99"/>
      <c r="AA28" s="99"/>
      <c r="AB28" s="99"/>
      <c r="AC28" s="101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9"/>
      <c r="V29" s="99"/>
      <c r="W29" s="102"/>
      <c r="X29" s="99"/>
      <c r="Y29" s="99"/>
      <c r="Z29" s="103"/>
      <c r="AA29" s="103"/>
      <c r="AB29" s="99"/>
      <c r="AC29" s="101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9"/>
      <c r="V30" s="99"/>
      <c r="W30" s="99"/>
      <c r="X30" s="99"/>
      <c r="Y30" s="99"/>
      <c r="Z30" s="99"/>
      <c r="AA30" s="99"/>
      <c r="AB30" s="99"/>
      <c r="AC30" s="101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9"/>
      <c r="V31" s="177"/>
      <c r="W31" s="177"/>
      <c r="X31" s="177"/>
      <c r="Y31" s="99"/>
      <c r="Z31" s="177"/>
      <c r="AA31" s="177"/>
      <c r="AB31" s="177"/>
      <c r="AC31" s="104"/>
      <c r="AD31" s="29"/>
      <c r="AE31" s="161" t="s">
        <v>41</v>
      </c>
      <c r="AF31" s="161"/>
      <c r="AG31" s="161"/>
      <c r="AI31" s="161" t="s">
        <v>42</v>
      </c>
      <c r="AJ31" s="161"/>
      <c r="AK31" s="161"/>
      <c r="AL31" s="34"/>
      <c r="AN31" s="29"/>
      <c r="AO31" s="161" t="s">
        <v>41</v>
      </c>
      <c r="AP31" s="161"/>
      <c r="AQ31" s="161"/>
      <c r="AS31" s="161" t="s">
        <v>42</v>
      </c>
      <c r="AT31" s="161"/>
      <c r="AU31" s="161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9"/>
      <c r="V32" s="99"/>
      <c r="W32" s="99"/>
      <c r="X32" s="105"/>
      <c r="Y32" s="99"/>
      <c r="Z32" s="99"/>
      <c r="AA32" s="99"/>
      <c r="AB32" s="105"/>
      <c r="AC32" s="101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9"/>
      <c r="V33" s="99"/>
      <c r="W33" s="99"/>
      <c r="X33" s="105"/>
      <c r="Y33" s="99"/>
      <c r="Z33" s="99"/>
      <c r="AA33" s="99"/>
      <c r="AB33" s="105"/>
      <c r="AC33" s="101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61" t="s">
        <v>41</v>
      </c>
      <c r="C34" s="161"/>
      <c r="D34" s="161"/>
      <c r="F34" s="161" t="s">
        <v>42</v>
      </c>
      <c r="G34" s="161"/>
      <c r="H34" s="161"/>
      <c r="I34" s="34"/>
      <c r="K34" s="29"/>
      <c r="L34" s="161" t="s">
        <v>41</v>
      </c>
      <c r="M34" s="161"/>
      <c r="N34" s="161"/>
      <c r="P34" s="161" t="s">
        <v>42</v>
      </c>
      <c r="Q34" s="161"/>
      <c r="R34" s="161"/>
      <c r="S34" s="34"/>
      <c r="U34" s="99"/>
      <c r="V34" s="99"/>
      <c r="W34" s="99"/>
      <c r="X34" s="106"/>
      <c r="Y34" s="99"/>
      <c r="Z34" s="99"/>
      <c r="AA34" s="99"/>
      <c r="AB34" s="99"/>
      <c r="AC34" s="101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9"/>
      <c r="V35" s="99"/>
      <c r="W35" s="99"/>
      <c r="X35" s="106"/>
      <c r="Y35" s="99"/>
      <c r="Z35" s="99"/>
      <c r="AA35" s="99"/>
      <c r="AB35" s="99"/>
      <c r="AC35" s="101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9"/>
      <c r="V36" s="99"/>
      <c r="W36" s="99"/>
      <c r="X36" s="106"/>
      <c r="Y36" s="99"/>
      <c r="Z36" s="99"/>
      <c r="AA36" s="99"/>
      <c r="AB36" s="99"/>
      <c r="AC36" s="101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9"/>
      <c r="V37" s="99"/>
      <c r="W37" s="99"/>
      <c r="X37" s="105"/>
      <c r="Y37" s="99"/>
      <c r="Z37" s="99"/>
      <c r="AA37" s="99"/>
      <c r="AB37" s="105"/>
      <c r="AC37" s="101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9"/>
      <c r="V38" s="99"/>
      <c r="W38" s="99"/>
      <c r="X38" s="99"/>
      <c r="Y38" s="178"/>
      <c r="Z38" s="99"/>
      <c r="AA38" s="99"/>
      <c r="AB38" s="99"/>
      <c r="AC38" s="99"/>
      <c r="AD38" s="29"/>
      <c r="AH38" s="163">
        <f>AG37-AK37</f>
        <v>520.00288533333332</v>
      </c>
      <c r="AL38" s="30"/>
      <c r="AN38" s="29"/>
      <c r="AR38" s="163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9"/>
      <c r="V39" s="99"/>
      <c r="W39" s="99"/>
      <c r="X39" s="99"/>
      <c r="Y39" s="178"/>
      <c r="Z39" s="99"/>
      <c r="AA39" s="99"/>
      <c r="AB39" s="99"/>
      <c r="AC39" s="99"/>
      <c r="AD39" s="29"/>
      <c r="AH39" s="163"/>
      <c r="AL39" s="30"/>
      <c r="AN39" s="29"/>
      <c r="AR39" s="163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9"/>
      <c r="V40" s="99"/>
      <c r="W40" s="99"/>
      <c r="X40" s="99"/>
      <c r="Y40" s="107"/>
      <c r="Z40" s="99"/>
      <c r="AA40" s="99"/>
      <c r="AB40" s="99"/>
      <c r="AC40" s="99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63">
        <f>D40-H40</f>
        <v>259.98</v>
      </c>
      <c r="I41" s="30"/>
      <c r="K41" s="29"/>
      <c r="O41" s="163">
        <f>N40-R40</f>
        <v>259.98</v>
      </c>
      <c r="S41" s="30"/>
      <c r="U41" s="99"/>
      <c r="V41" s="99"/>
      <c r="W41" s="99"/>
      <c r="X41" s="99"/>
      <c r="Y41" s="99"/>
      <c r="Z41" s="99"/>
      <c r="AA41" s="99"/>
      <c r="AB41" s="99"/>
      <c r="AC41" s="99"/>
      <c r="AD41" s="29"/>
      <c r="AL41" s="30"/>
      <c r="AN41" s="29"/>
      <c r="AV41" s="30"/>
    </row>
    <row r="42" spans="1:48">
      <c r="A42" s="29"/>
      <c r="E42" s="163"/>
      <c r="I42" s="30"/>
      <c r="K42" s="29"/>
      <c r="O42" s="163"/>
      <c r="S42" s="30"/>
      <c r="U42" s="99"/>
      <c r="V42" s="99"/>
      <c r="W42" s="99"/>
      <c r="X42" s="99"/>
      <c r="Y42" s="99"/>
      <c r="Z42" s="99"/>
      <c r="AA42" s="99"/>
      <c r="AB42" s="99"/>
      <c r="AC42" s="99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9"/>
      <c r="V43" s="99"/>
      <c r="W43" s="99"/>
      <c r="X43" s="99"/>
      <c r="Y43" s="99"/>
      <c r="Z43" s="99"/>
      <c r="AA43" s="99"/>
      <c r="AB43" s="99"/>
      <c r="AC43" s="99"/>
      <c r="AD43" s="29"/>
      <c r="AL43" s="30"/>
      <c r="AN43" s="29"/>
      <c r="AV43" s="30"/>
    </row>
    <row r="44" spans="1:48">
      <c r="A44" s="29"/>
      <c r="I44" s="30"/>
      <c r="K44" s="29"/>
      <c r="S44" s="30"/>
      <c r="U44" s="99"/>
      <c r="V44" s="179"/>
      <c r="W44" s="179"/>
      <c r="X44" s="179"/>
      <c r="Y44" s="99"/>
      <c r="Z44" s="179"/>
      <c r="AA44" s="179"/>
      <c r="AB44" s="179"/>
      <c r="AC44" s="108"/>
      <c r="AD44" s="29"/>
      <c r="AE44" s="162" t="s">
        <v>53</v>
      </c>
      <c r="AF44" s="162"/>
      <c r="AG44" s="162"/>
      <c r="AI44" s="162" t="s">
        <v>54</v>
      </c>
      <c r="AJ44" s="162"/>
      <c r="AK44" s="162"/>
      <c r="AL44" s="36"/>
      <c r="AN44" s="29"/>
      <c r="AO44" s="162" t="s">
        <v>53</v>
      </c>
      <c r="AP44" s="162"/>
      <c r="AQ44" s="162"/>
      <c r="AS44" s="162" t="s">
        <v>54</v>
      </c>
      <c r="AT44" s="162"/>
      <c r="AU44" s="162"/>
      <c r="AV44" s="36"/>
    </row>
    <row r="45" spans="1:48">
      <c r="A45" s="29"/>
      <c r="I45" s="30"/>
      <c r="K45" s="29"/>
      <c r="S45" s="30"/>
      <c r="U45" s="99"/>
      <c r="V45" s="99"/>
      <c r="W45" s="99"/>
      <c r="X45" s="99"/>
      <c r="Y45" s="99"/>
      <c r="Z45" s="99"/>
      <c r="AA45" s="99"/>
      <c r="AB45" s="99"/>
      <c r="AC45" s="99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9"/>
      <c r="V46" s="99"/>
      <c r="W46" s="99"/>
      <c r="X46" s="99"/>
      <c r="Y46" s="99"/>
      <c r="Z46" s="99"/>
      <c r="AA46" s="99"/>
      <c r="AB46" s="99"/>
      <c r="AC46" s="99"/>
    </row>
    <row r="47" spans="1:48">
      <c r="A47" s="29"/>
      <c r="B47" s="162" t="s">
        <v>53</v>
      </c>
      <c r="C47" s="162"/>
      <c r="D47" s="162"/>
      <c r="F47" s="162" t="s">
        <v>54</v>
      </c>
      <c r="G47" s="162"/>
      <c r="H47" s="162"/>
      <c r="I47" s="36"/>
      <c r="K47" s="29"/>
      <c r="L47" s="162" t="s">
        <v>53</v>
      </c>
      <c r="M47" s="162"/>
      <c r="N47" s="162"/>
      <c r="P47" s="162" t="s">
        <v>54</v>
      </c>
      <c r="Q47" s="162"/>
      <c r="R47" s="162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64" t="s">
        <v>55</v>
      </c>
      <c r="B51" s="159"/>
      <c r="C51" s="159"/>
      <c r="D51" s="159"/>
      <c r="E51" s="159"/>
      <c r="F51" s="159"/>
      <c r="G51" s="159"/>
      <c r="H51" s="159"/>
      <c r="I51" s="165"/>
      <c r="K51" s="164" t="s">
        <v>55</v>
      </c>
      <c r="L51" s="159"/>
      <c r="M51" s="159"/>
      <c r="N51" s="159"/>
      <c r="O51" s="159"/>
      <c r="P51" s="159"/>
      <c r="Q51" s="159"/>
      <c r="R51" s="159"/>
      <c r="S51" s="165"/>
    </row>
    <row r="52" spans="1:19" ht="21">
      <c r="A52" s="166" t="s">
        <v>39</v>
      </c>
      <c r="B52" s="160"/>
      <c r="C52" s="160"/>
      <c r="D52" s="160"/>
      <c r="E52" s="160"/>
      <c r="F52" s="160"/>
      <c r="G52" s="160"/>
      <c r="H52" s="160"/>
      <c r="I52" s="167"/>
      <c r="K52" s="166" t="s">
        <v>39</v>
      </c>
      <c r="L52" s="160"/>
      <c r="M52" s="160"/>
      <c r="N52" s="160"/>
      <c r="O52" s="160"/>
      <c r="P52" s="160"/>
      <c r="Q52" s="160"/>
      <c r="R52" s="160"/>
      <c r="S52" s="167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61" t="s">
        <v>41</v>
      </c>
      <c r="C58" s="161"/>
      <c r="D58" s="161"/>
      <c r="F58" s="161" t="s">
        <v>42</v>
      </c>
      <c r="G58" s="161"/>
      <c r="H58" s="161"/>
      <c r="I58" s="34"/>
      <c r="K58" s="29"/>
      <c r="L58" s="161" t="s">
        <v>41</v>
      </c>
      <c r="M58" s="161"/>
      <c r="N58" s="161"/>
      <c r="P58" s="161" t="s">
        <v>42</v>
      </c>
      <c r="Q58" s="161"/>
      <c r="R58" s="161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63">
        <f>D64-H64</f>
        <v>259.98</v>
      </c>
      <c r="I65" s="30"/>
      <c r="K65" s="29"/>
      <c r="O65" s="163">
        <f>N64-R64</f>
        <v>241.23750000000001</v>
      </c>
      <c r="S65" s="30"/>
    </row>
    <row r="66" spans="1:19">
      <c r="A66" s="29"/>
      <c r="E66" s="163"/>
      <c r="I66" s="30"/>
      <c r="K66" s="29"/>
      <c r="O66" s="163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62" t="s">
        <v>53</v>
      </c>
      <c r="C71" s="162"/>
      <c r="D71" s="162"/>
      <c r="F71" s="162" t="s">
        <v>54</v>
      </c>
      <c r="G71" s="162"/>
      <c r="H71" s="162"/>
      <c r="I71" s="36"/>
      <c r="K71" s="29"/>
      <c r="L71" s="162" t="s">
        <v>53</v>
      </c>
      <c r="M71" s="162"/>
      <c r="N71" s="162"/>
      <c r="P71" s="162" t="s">
        <v>54</v>
      </c>
      <c r="Q71" s="162"/>
      <c r="R71" s="162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64" t="s">
        <v>55</v>
      </c>
      <c r="B74" s="159"/>
      <c r="C74" s="159"/>
      <c r="D74" s="159"/>
      <c r="E74" s="159"/>
      <c r="F74" s="159"/>
      <c r="G74" s="159"/>
      <c r="H74" s="159"/>
      <c r="I74" s="165"/>
      <c r="K74" s="164" t="s">
        <v>55</v>
      </c>
      <c r="L74" s="159"/>
      <c r="M74" s="159"/>
      <c r="N74" s="159"/>
      <c r="O74" s="159"/>
      <c r="P74" s="159"/>
      <c r="Q74" s="159"/>
      <c r="R74" s="159"/>
      <c r="S74" s="165"/>
    </row>
    <row r="75" spans="1:19" ht="21">
      <c r="A75" s="166" t="s">
        <v>39</v>
      </c>
      <c r="B75" s="160"/>
      <c r="C75" s="160"/>
      <c r="D75" s="160"/>
      <c r="E75" s="160"/>
      <c r="F75" s="160"/>
      <c r="G75" s="160"/>
      <c r="H75" s="160"/>
      <c r="I75" s="167"/>
      <c r="K75" s="166" t="s">
        <v>39</v>
      </c>
      <c r="L75" s="160"/>
      <c r="M75" s="160"/>
      <c r="N75" s="160"/>
      <c r="O75" s="160"/>
      <c r="P75" s="160"/>
      <c r="Q75" s="160"/>
      <c r="R75" s="160"/>
      <c r="S75" s="167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61" t="s">
        <v>41</v>
      </c>
      <c r="C81" s="161"/>
      <c r="D81" s="161"/>
      <c r="F81" s="161" t="s">
        <v>42</v>
      </c>
      <c r="G81" s="161"/>
      <c r="H81" s="161"/>
      <c r="I81" s="34"/>
      <c r="K81" s="29"/>
      <c r="L81" s="161" t="s">
        <v>41</v>
      </c>
      <c r="M81" s="161"/>
      <c r="N81" s="161"/>
      <c r="P81" s="161" t="s">
        <v>42</v>
      </c>
      <c r="Q81" s="161"/>
      <c r="R81" s="161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63">
        <f>D87-H87</f>
        <v>241.23750000000001</v>
      </c>
      <c r="I88" s="30"/>
      <c r="K88" s="29"/>
      <c r="O88" s="163">
        <f>N87-R87</f>
        <v>241.23750000000001</v>
      </c>
      <c r="S88" s="30"/>
    </row>
    <row r="89" spans="1:19">
      <c r="A89" s="29"/>
      <c r="E89" s="163"/>
      <c r="I89" s="30"/>
      <c r="K89" s="29"/>
      <c r="O89" s="163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62" t="s">
        <v>53</v>
      </c>
      <c r="C94" s="162"/>
      <c r="D94" s="162"/>
      <c r="F94" s="162" t="s">
        <v>54</v>
      </c>
      <c r="G94" s="162"/>
      <c r="H94" s="162"/>
      <c r="I94" s="36"/>
      <c r="K94" s="29"/>
      <c r="L94" s="162" t="s">
        <v>53</v>
      </c>
      <c r="M94" s="162"/>
      <c r="N94" s="162"/>
      <c r="P94" s="162" t="s">
        <v>54</v>
      </c>
      <c r="Q94" s="162"/>
      <c r="R94" s="162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64" t="s">
        <v>55</v>
      </c>
      <c r="B97" s="159"/>
      <c r="C97" s="159"/>
      <c r="D97" s="159"/>
      <c r="E97" s="159"/>
      <c r="F97" s="159"/>
      <c r="G97" s="159"/>
      <c r="H97" s="159"/>
      <c r="I97" s="165"/>
      <c r="K97" s="164" t="s">
        <v>55</v>
      </c>
      <c r="L97" s="159"/>
      <c r="M97" s="159"/>
      <c r="N97" s="159"/>
      <c r="O97" s="159"/>
      <c r="P97" s="159"/>
      <c r="Q97" s="159"/>
      <c r="R97" s="159"/>
      <c r="S97" s="165"/>
    </row>
    <row r="98" spans="1:19" ht="21">
      <c r="A98" s="166" t="s">
        <v>39</v>
      </c>
      <c r="B98" s="160"/>
      <c r="C98" s="160"/>
      <c r="D98" s="160"/>
      <c r="E98" s="160"/>
      <c r="F98" s="160"/>
      <c r="G98" s="160"/>
      <c r="H98" s="160"/>
      <c r="I98" s="167"/>
      <c r="K98" s="166" t="s">
        <v>39</v>
      </c>
      <c r="L98" s="160"/>
      <c r="M98" s="160"/>
      <c r="N98" s="160"/>
      <c r="O98" s="160"/>
      <c r="P98" s="160"/>
      <c r="Q98" s="160"/>
      <c r="R98" s="160"/>
      <c r="S98" s="167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61" t="s">
        <v>41</v>
      </c>
      <c r="C104" s="161"/>
      <c r="D104" s="161"/>
      <c r="F104" s="161" t="s">
        <v>42</v>
      </c>
      <c r="G104" s="161"/>
      <c r="H104" s="161"/>
      <c r="I104" s="34"/>
      <c r="K104" s="29"/>
      <c r="L104" s="161" t="s">
        <v>41</v>
      </c>
      <c r="M104" s="161"/>
      <c r="N104" s="161"/>
      <c r="P104" s="161" t="s">
        <v>42</v>
      </c>
      <c r="Q104" s="161"/>
      <c r="R104" s="161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63">
        <f>D110-H110</f>
        <v>241.23750000000001</v>
      </c>
      <c r="I111" s="30"/>
      <c r="K111" s="29"/>
      <c r="O111" s="163">
        <f>N110-R110</f>
        <v>241.23750000000001</v>
      </c>
      <c r="S111" s="30"/>
    </row>
    <row r="112" spans="1:19">
      <c r="A112" s="29"/>
      <c r="E112" s="163"/>
      <c r="I112" s="30"/>
      <c r="K112" s="29"/>
      <c r="O112" s="163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62" t="s">
        <v>53</v>
      </c>
      <c r="C117" s="162"/>
      <c r="D117" s="162"/>
      <c r="F117" s="162" t="s">
        <v>54</v>
      </c>
      <c r="G117" s="162"/>
      <c r="H117" s="162"/>
      <c r="I117" s="36"/>
      <c r="K117" s="29"/>
      <c r="L117" s="162" t="s">
        <v>53</v>
      </c>
      <c r="M117" s="162"/>
      <c r="N117" s="162"/>
      <c r="P117" s="162" t="s">
        <v>54</v>
      </c>
      <c r="Q117" s="162"/>
      <c r="R117" s="162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64" t="s">
        <v>55</v>
      </c>
      <c r="B120" s="159"/>
      <c r="C120" s="159"/>
      <c r="D120" s="159"/>
      <c r="E120" s="159"/>
      <c r="F120" s="159"/>
      <c r="G120" s="159"/>
      <c r="H120" s="159"/>
      <c r="I120" s="165"/>
      <c r="K120" s="164" t="s">
        <v>55</v>
      </c>
      <c r="L120" s="159"/>
      <c r="M120" s="159"/>
      <c r="N120" s="159"/>
      <c r="O120" s="159"/>
      <c r="P120" s="159"/>
      <c r="Q120" s="159"/>
      <c r="R120" s="159"/>
      <c r="S120" s="165"/>
    </row>
    <row r="121" spans="1:19" ht="21">
      <c r="A121" s="166" t="s">
        <v>39</v>
      </c>
      <c r="B121" s="160"/>
      <c r="C121" s="160"/>
      <c r="D121" s="160"/>
      <c r="E121" s="160"/>
      <c r="F121" s="160"/>
      <c r="G121" s="160"/>
      <c r="H121" s="160"/>
      <c r="I121" s="167"/>
      <c r="K121" s="166" t="s">
        <v>39</v>
      </c>
      <c r="L121" s="160"/>
      <c r="M121" s="160"/>
      <c r="N121" s="160"/>
      <c r="O121" s="160"/>
      <c r="P121" s="160"/>
      <c r="Q121" s="160"/>
      <c r="R121" s="160"/>
      <c r="S121" s="167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604</v>
      </c>
      <c r="F123" t="s">
        <v>59</v>
      </c>
      <c r="G123" t="s">
        <v>372</v>
      </c>
      <c r="I123" s="28"/>
      <c r="K123" s="29"/>
      <c r="L123" s="1" t="s">
        <v>56</v>
      </c>
      <c r="M123" t="s">
        <v>738</v>
      </c>
      <c r="P123" t="s">
        <v>59</v>
      </c>
      <c r="Q123" t="s">
        <v>739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61" t="s">
        <v>41</v>
      </c>
      <c r="C127" s="161"/>
      <c r="D127" s="161"/>
      <c r="F127" s="161" t="s">
        <v>42</v>
      </c>
      <c r="G127" s="161"/>
      <c r="H127" s="161"/>
      <c r="I127" s="34"/>
      <c r="K127" s="29"/>
      <c r="L127" s="161" t="s">
        <v>41</v>
      </c>
      <c r="M127" s="161"/>
      <c r="N127" s="161"/>
      <c r="P127" s="161" t="s">
        <v>42</v>
      </c>
      <c r="Q127" s="161"/>
      <c r="R127" s="161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63">
        <f>D133-H133</f>
        <v>241.23750000000001</v>
      </c>
      <c r="I134" s="30"/>
      <c r="K134" s="29"/>
      <c r="O134" s="163">
        <f>N133-R133</f>
        <v>57.382360000000006</v>
      </c>
      <c r="S134" s="30"/>
    </row>
    <row r="135" spans="1:19">
      <c r="A135" s="29"/>
      <c r="E135" s="163"/>
      <c r="I135" s="30"/>
      <c r="K135" s="29"/>
      <c r="O135" s="163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62" t="s">
        <v>53</v>
      </c>
      <c r="C140" s="162"/>
      <c r="D140" s="162"/>
      <c r="F140" s="162" t="s">
        <v>54</v>
      </c>
      <c r="G140" s="162"/>
      <c r="H140" s="162"/>
      <c r="I140" s="36"/>
      <c r="K140" s="29"/>
      <c r="L140" s="162" t="s">
        <v>53</v>
      </c>
      <c r="M140" s="162"/>
      <c r="N140" s="162"/>
      <c r="P140" s="162" t="s">
        <v>54</v>
      </c>
      <c r="Q140" s="162"/>
      <c r="R140" s="162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92"/>
      <c r="C144" s="92"/>
      <c r="D144" s="159" t="s">
        <v>55</v>
      </c>
      <c r="E144" s="159"/>
      <c r="F144" s="159"/>
      <c r="G144" s="92"/>
      <c r="H144" s="92"/>
      <c r="I144" s="93"/>
      <c r="L144" s="92"/>
      <c r="M144" s="92"/>
      <c r="N144" s="159" t="s">
        <v>55</v>
      </c>
      <c r="O144" s="159"/>
      <c r="P144" s="159"/>
      <c r="Q144" s="92"/>
      <c r="R144" s="92"/>
      <c r="S144" s="93"/>
    </row>
    <row r="145" spans="1:19" ht="21">
      <c r="B145" s="43"/>
      <c r="C145" s="43"/>
      <c r="D145" s="160" t="s">
        <v>39</v>
      </c>
      <c r="E145" s="160"/>
      <c r="F145" s="160"/>
      <c r="G145" s="43"/>
      <c r="H145" s="43"/>
      <c r="I145" s="44"/>
      <c r="L145" s="43"/>
      <c r="M145" s="43"/>
      <c r="N145" s="160" t="s">
        <v>39</v>
      </c>
      <c r="O145" s="160"/>
      <c r="P145" s="160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740</v>
      </c>
      <c r="F147" t="s">
        <v>59</v>
      </c>
      <c r="G147" s="170" t="s">
        <v>741</v>
      </c>
      <c r="H147" s="170"/>
      <c r="I147" s="28"/>
      <c r="K147" s="29"/>
      <c r="L147" s="1" t="s">
        <v>56</v>
      </c>
      <c r="M147" s="155" t="s">
        <v>754</v>
      </c>
      <c r="N147" s="155"/>
      <c r="P147" t="s">
        <v>59</v>
      </c>
      <c r="Q147" s="170" t="s">
        <v>741</v>
      </c>
      <c r="R147" s="170"/>
      <c r="S147" s="28"/>
    </row>
    <row r="148" spans="1:19" ht="15.75">
      <c r="A148" s="29"/>
      <c r="B148" s="1" t="s">
        <v>57</v>
      </c>
      <c r="C148">
        <v>1720145711</v>
      </c>
      <c r="F148" s="168" t="s">
        <v>755</v>
      </c>
      <c r="G148" s="168"/>
      <c r="H148">
        <v>225.02</v>
      </c>
      <c r="I148" s="28"/>
      <c r="K148" s="29"/>
      <c r="L148" s="1" t="s">
        <v>57</v>
      </c>
      <c r="M148">
        <v>1720145711</v>
      </c>
      <c r="P148" s="168" t="s">
        <v>755</v>
      </c>
      <c r="Q148" s="168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61" t="s">
        <v>41</v>
      </c>
      <c r="C151" s="161"/>
      <c r="D151" s="161"/>
      <c r="F151" s="161" t="s">
        <v>42</v>
      </c>
      <c r="G151" s="161"/>
      <c r="H151" s="161"/>
      <c r="I151" s="34"/>
      <c r="K151" s="29"/>
      <c r="L151" s="161" t="s">
        <v>41</v>
      </c>
      <c r="M151" s="161"/>
      <c r="N151" s="161"/>
      <c r="P151" s="161" t="s">
        <v>756</v>
      </c>
      <c r="Q151" s="161"/>
      <c r="R151" s="161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69" t="s">
        <v>50</v>
      </c>
      <c r="C157" s="169"/>
      <c r="D157" s="42">
        <f>SUM(D152:D156)</f>
        <v>61.25</v>
      </c>
      <c r="F157" s="169" t="s">
        <v>51</v>
      </c>
      <c r="G157" s="169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69" t="s">
        <v>51</v>
      </c>
      <c r="Q157" s="169"/>
      <c r="R157" s="42">
        <f>SUM(R152:R156)</f>
        <v>5.0573880000000004</v>
      </c>
      <c r="S157" s="35"/>
    </row>
    <row r="158" spans="1:19" ht="18.75">
      <c r="A158" s="29"/>
      <c r="E158" s="94">
        <f>D157-H157</f>
        <v>56.28875</v>
      </c>
      <c r="I158" s="30"/>
      <c r="K158" s="29"/>
      <c r="O158" s="94">
        <f>N157-R157</f>
        <v>57.379500888888899</v>
      </c>
      <c r="S158" s="30"/>
    </row>
    <row r="159" spans="1:19" ht="18.75">
      <c r="A159" s="29"/>
      <c r="E159" s="94"/>
      <c r="I159" s="30"/>
      <c r="K159" s="29"/>
      <c r="O159" s="94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95" t="s">
        <v>53</v>
      </c>
      <c r="C164" s="95"/>
      <c r="D164" s="95"/>
      <c r="F164" s="95" t="s">
        <v>54</v>
      </c>
      <c r="G164" s="95"/>
      <c r="H164" s="95"/>
      <c r="I164" s="36"/>
      <c r="K164" s="29"/>
      <c r="L164" s="95" t="s">
        <v>53</v>
      </c>
      <c r="M164" s="95"/>
      <c r="N164" s="95"/>
      <c r="P164" s="95" t="s">
        <v>54</v>
      </c>
      <c r="Q164" s="95"/>
      <c r="R164" s="95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55" t="s">
        <v>112</v>
      </c>
      <c r="E1" s="155"/>
      <c r="F1" s="155"/>
      <c r="N1" s="155" t="s">
        <v>112</v>
      </c>
      <c r="O1" s="155"/>
      <c r="P1" s="155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43" t="s">
        <v>124</v>
      </c>
      <c r="E17" s="143"/>
      <c r="F17" s="143"/>
      <c r="G17" s="3"/>
      <c r="H17" s="3"/>
      <c r="L17" s="3"/>
      <c r="M17" s="3"/>
      <c r="N17" s="143" t="s">
        <v>124</v>
      </c>
      <c r="O17" s="143"/>
      <c r="P17" s="14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G26" sqref="G2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23"/>
  <sheetViews>
    <sheetView topLeftCell="A410" zoomScale="70" zoomScaleNormal="70" workbookViewId="0">
      <selection activeCell="J422" sqref="J422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9" t="s">
        <v>20</v>
      </c>
      <c r="F8" s="139"/>
      <c r="G8" s="139"/>
      <c r="H8" s="139"/>
      <c r="V8" s="17"/>
      <c r="X8" s="23" t="s">
        <v>82</v>
      </c>
      <c r="Y8" s="20">
        <f>IF(B8="PAGADO",0,C13)</f>
        <v>0</v>
      </c>
      <c r="AA8" s="139" t="s">
        <v>20</v>
      </c>
      <c r="AB8" s="139"/>
      <c r="AC8" s="139"/>
      <c r="AD8" s="139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NO PAGAR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563.81999999999994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9" t="s">
        <v>20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20</v>
      </c>
      <c r="AB53" s="139"/>
      <c r="AC53" s="139"/>
      <c r="AD53" s="139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34" t="s">
        <v>7</v>
      </c>
      <c r="F69" s="135"/>
      <c r="G69" s="136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39" t="s">
        <v>20</v>
      </c>
      <c r="F106" s="139"/>
      <c r="G106" s="139"/>
      <c r="H106" s="139"/>
      <c r="V106" s="17"/>
      <c r="X106" s="23" t="s">
        <v>32</v>
      </c>
      <c r="Y106" s="20">
        <f>IF(B106="PAGADO",0,C111)</f>
        <v>0</v>
      </c>
      <c r="AA106" s="139" t="s">
        <v>20</v>
      </c>
      <c r="AB106" s="139"/>
      <c r="AC106" s="139"/>
      <c r="AD106" s="139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COBRAR</v>
      </c>
      <c r="C112" s="14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COBRAR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8" t="s">
        <v>30</v>
      </c>
      <c r="I146" s="138"/>
      <c r="J146" s="138"/>
      <c r="V146" s="17"/>
      <c r="AA146" s="138" t="s">
        <v>31</v>
      </c>
      <c r="AB146" s="138"/>
      <c r="AC146" s="138"/>
    </row>
    <row r="147" spans="2:41">
      <c r="H147" s="138"/>
      <c r="I147" s="138"/>
      <c r="J147" s="138"/>
      <c r="V147" s="17"/>
      <c r="AA147" s="138"/>
      <c r="AB147" s="138"/>
      <c r="AC147" s="138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39" t="s">
        <v>20</v>
      </c>
      <c r="F151" s="139"/>
      <c r="G151" s="139"/>
      <c r="H151" s="139"/>
      <c r="V151" s="17"/>
      <c r="X151" s="23" t="s">
        <v>82</v>
      </c>
      <c r="Y151" s="20">
        <f>IF(B151="PAGADO",0,C156)</f>
        <v>0</v>
      </c>
      <c r="AA151" s="139" t="s">
        <v>20</v>
      </c>
      <c r="AB151" s="139"/>
      <c r="AC151" s="139"/>
      <c r="AD151" s="139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1" t="str">
        <f>IF(Y156&lt;0,"NO PAGAR","COBRAR'")</f>
        <v>NO PAGAR</v>
      </c>
      <c r="Y157" s="141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41" t="str">
        <f>IF(C156&lt;0,"NO PAGAR","COBRAR'")</f>
        <v>COBRAR'</v>
      </c>
      <c r="C158" s="141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37" t="s">
        <v>29</v>
      </c>
      <c r="AD185" s="137"/>
      <c r="AE185" s="137"/>
    </row>
    <row r="186" spans="2:41">
      <c r="H186" s="138" t="s">
        <v>28</v>
      </c>
      <c r="I186" s="138"/>
      <c r="J186" s="138"/>
      <c r="V186" s="17"/>
      <c r="AC186" s="137"/>
      <c r="AD186" s="137"/>
      <c r="AE186" s="137"/>
    </row>
    <row r="187" spans="2:41">
      <c r="H187" s="138"/>
      <c r="I187" s="138"/>
      <c r="J187" s="138"/>
      <c r="V187" s="17"/>
      <c r="AC187" s="137"/>
      <c r="AD187" s="137"/>
      <c r="AE187" s="13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39" t="s">
        <v>20</v>
      </c>
      <c r="F191" s="139"/>
      <c r="G191" s="139"/>
      <c r="H191" s="139"/>
      <c r="V191" s="17"/>
      <c r="X191" s="23" t="s">
        <v>32</v>
      </c>
      <c r="Y191" s="20">
        <f>IF(B191="PAGADO",0,C196)</f>
        <v>0</v>
      </c>
      <c r="AA191" s="139" t="s">
        <v>20</v>
      </c>
      <c r="AB191" s="139"/>
      <c r="AC191" s="139"/>
      <c r="AD191" s="139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0" t="str">
        <f>IF(C196&lt;0,"NO PAGAR","COBRAR")</f>
        <v>COBRAR</v>
      </c>
      <c r="C197" s="14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0" t="str">
        <f>IF(Y196&lt;0,"NO PAGAR","COBRAR")</f>
        <v>NO PAGAR</v>
      </c>
      <c r="Y197" s="14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2" t="s">
        <v>9</v>
      </c>
      <c r="C198" s="133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2" t="s">
        <v>9</v>
      </c>
      <c r="Y198" s="133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34" t="s">
        <v>7</v>
      </c>
      <c r="F207" s="135"/>
      <c r="G207" s="136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34" t="s">
        <v>7</v>
      </c>
      <c r="AB207" s="135"/>
      <c r="AC207" s="136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34" t="s">
        <v>7</v>
      </c>
      <c r="O209" s="135"/>
      <c r="P209" s="135"/>
      <c r="Q209" s="136"/>
      <c r="R209" s="18">
        <f>SUM(R193:R208)</f>
        <v>100</v>
      </c>
      <c r="S209" s="3"/>
      <c r="V209" s="17"/>
      <c r="X209" s="12"/>
      <c r="Y209" s="10"/>
      <c r="AJ209" s="134" t="s">
        <v>7</v>
      </c>
      <c r="AK209" s="135"/>
      <c r="AL209" s="135"/>
      <c r="AM209" s="136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8" t="s">
        <v>30</v>
      </c>
      <c r="I231" s="138"/>
      <c r="J231" s="138"/>
      <c r="V231" s="17"/>
      <c r="AA231" s="138" t="s">
        <v>31</v>
      </c>
      <c r="AB231" s="138"/>
      <c r="AC231" s="138"/>
    </row>
    <row r="232" spans="1:43">
      <c r="H232" s="138"/>
      <c r="I232" s="138"/>
      <c r="J232" s="138"/>
      <c r="V232" s="17"/>
      <c r="AA232" s="138"/>
      <c r="AB232" s="138"/>
      <c r="AC232" s="138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39" t="s">
        <v>20</v>
      </c>
      <c r="F236" s="139"/>
      <c r="G236" s="139"/>
      <c r="H236" s="139"/>
      <c r="V236" s="17"/>
      <c r="X236" s="23" t="s">
        <v>32</v>
      </c>
      <c r="Y236" s="20">
        <f>IF(B236="PAGADO",0,C241)</f>
        <v>-2894.8</v>
      </c>
      <c r="AA236" s="139" t="s">
        <v>20</v>
      </c>
      <c r="AB236" s="139"/>
      <c r="AC236" s="139"/>
      <c r="AD236" s="139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1" t="str">
        <f>IF(Y241&lt;0,"NO PAGAR","COBRAR'")</f>
        <v>NO PAGAR</v>
      </c>
      <c r="Y242" s="141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1" t="str">
        <f>IF(C241&lt;0,"NO PAGAR","COBRAR'")</f>
        <v>NO PAGAR</v>
      </c>
      <c r="C243" s="141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2" t="s">
        <v>9</v>
      </c>
      <c r="C244" s="133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2" t="s">
        <v>9</v>
      </c>
      <c r="Y244" s="133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34" t="s">
        <v>7</v>
      </c>
      <c r="F252" s="135"/>
      <c r="G252" s="136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4" t="s">
        <v>7</v>
      </c>
      <c r="AB252" s="135"/>
      <c r="AC252" s="136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34" t="s">
        <v>7</v>
      </c>
      <c r="O254" s="135"/>
      <c r="P254" s="135"/>
      <c r="Q254" s="136"/>
      <c r="R254" s="18">
        <f>SUM(R238:R253)</f>
        <v>3042</v>
      </c>
      <c r="S254" s="3"/>
      <c r="V254" s="17"/>
      <c r="X254" s="12"/>
      <c r="Y254" s="10"/>
      <c r="AJ254" s="134" t="s">
        <v>7</v>
      </c>
      <c r="AK254" s="135"/>
      <c r="AL254" s="135"/>
      <c r="AM254" s="136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37" t="s">
        <v>29</v>
      </c>
      <c r="AD277" s="137"/>
      <c r="AE277" s="137"/>
    </row>
    <row r="278" spans="2:41">
      <c r="H278" s="138" t="s">
        <v>28</v>
      </c>
      <c r="I278" s="138"/>
      <c r="J278" s="138"/>
      <c r="V278" s="17"/>
      <c r="AC278" s="137"/>
      <c r="AD278" s="137"/>
      <c r="AE278" s="137"/>
    </row>
    <row r="279" spans="2:41">
      <c r="H279" s="138"/>
      <c r="I279" s="138"/>
      <c r="J279" s="138"/>
      <c r="V279" s="17"/>
      <c r="AC279" s="137"/>
      <c r="AD279" s="137"/>
      <c r="AE279" s="13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39" t="s">
        <v>20</v>
      </c>
      <c r="F283" s="139"/>
      <c r="G283" s="139"/>
      <c r="H283" s="139"/>
      <c r="V283" s="17"/>
      <c r="X283" s="23" t="s">
        <v>32</v>
      </c>
      <c r="Y283" s="20">
        <f>IF(B283="PAGADO",0,C288)</f>
        <v>0</v>
      </c>
      <c r="AA283" s="139" t="s">
        <v>20</v>
      </c>
      <c r="AB283" s="139"/>
      <c r="AC283" s="139"/>
      <c r="AD283" s="139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626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641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657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0" t="str">
        <f>IF(C288&lt;0,"NO PAGAR","COBRAR")</f>
        <v>COBRAR</v>
      </c>
      <c r="C289" s="14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0" t="str">
        <f>IF(Y288&lt;0,"NO PAGAR","COBRAR")</f>
        <v>NO PAGAR</v>
      </c>
      <c r="Y289" s="14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2" t="s">
        <v>9</v>
      </c>
      <c r="C290" s="133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2" t="s">
        <v>9</v>
      </c>
      <c r="Y290" s="133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34" t="s">
        <v>7</v>
      </c>
      <c r="F299" s="135"/>
      <c r="G299" s="136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4" t="s">
        <v>7</v>
      </c>
      <c r="AB299" s="135"/>
      <c r="AC299" s="136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34" t="s">
        <v>7</v>
      </c>
      <c r="O301" s="135"/>
      <c r="P301" s="135"/>
      <c r="Q301" s="136"/>
      <c r="R301" s="18">
        <f>SUM(R285:R300)</f>
        <v>870</v>
      </c>
      <c r="S301" s="3"/>
      <c r="V301" s="17"/>
      <c r="X301" s="12"/>
      <c r="Y301" s="10"/>
      <c r="AJ301" s="134" t="s">
        <v>7</v>
      </c>
      <c r="AK301" s="135"/>
      <c r="AL301" s="135"/>
      <c r="AM301" s="136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8" t="s">
        <v>30</v>
      </c>
      <c r="I323" s="138"/>
      <c r="J323" s="138"/>
      <c r="V323" s="17"/>
      <c r="AA323" s="138" t="s">
        <v>31</v>
      </c>
      <c r="AB323" s="138"/>
      <c r="AC323" s="138"/>
    </row>
    <row r="324" spans="1:43">
      <c r="H324" s="138"/>
      <c r="I324" s="138"/>
      <c r="J324" s="138"/>
      <c r="V324" s="17"/>
      <c r="AA324" s="138"/>
      <c r="AB324" s="138"/>
      <c r="AC324" s="138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39" t="s">
        <v>20</v>
      </c>
      <c r="F328" s="139"/>
      <c r="G328" s="139"/>
      <c r="H328" s="139"/>
      <c r="V328" s="17"/>
      <c r="X328" s="23" t="s">
        <v>32</v>
      </c>
      <c r="Y328" s="20">
        <f>IF(B1123="PAGADO",0,C333)</f>
        <v>-412.94000000000005</v>
      </c>
      <c r="AA328" s="139" t="s">
        <v>20</v>
      </c>
      <c r="AB328" s="139"/>
      <c r="AC328" s="139"/>
      <c r="AD328" s="139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475</v>
      </c>
      <c r="AJ330" s="25">
        <v>45040</v>
      </c>
      <c r="AK330" s="3" t="s">
        <v>695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>
        <v>45036</v>
      </c>
      <c r="O331" s="3" t="s">
        <v>682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475</v>
      </c>
      <c r="AJ331" s="25">
        <v>45040</v>
      </c>
      <c r="AK331" s="3" t="s">
        <v>706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698</v>
      </c>
      <c r="AD332" s="5">
        <v>150</v>
      </c>
      <c r="AE332" s="3" t="s">
        <v>477</v>
      </c>
      <c r="AJ332" s="25">
        <v>45043</v>
      </c>
      <c r="AK332" s="3" t="s">
        <v>725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710</v>
      </c>
      <c r="AC333" s="3" t="s">
        <v>711</v>
      </c>
      <c r="AD333" s="5">
        <v>120</v>
      </c>
      <c r="AE333" s="3" t="s">
        <v>477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1" t="str">
        <f>IF(Y333&lt;0,"NO PAGAR","COBRAR'")</f>
        <v>NO PAGAR</v>
      </c>
      <c r="Y334" s="141"/>
      <c r="AA334" s="4">
        <v>44987</v>
      </c>
      <c r="AB334" s="3" t="s">
        <v>149</v>
      </c>
      <c r="AC334" s="3" t="s">
        <v>698</v>
      </c>
      <c r="AD334" s="5">
        <v>170</v>
      </c>
      <c r="AE334" s="3" t="s">
        <v>478</v>
      </c>
      <c r="AJ334" s="3"/>
      <c r="AK334" s="3"/>
      <c r="AL334" s="3"/>
      <c r="AM334" s="3"/>
      <c r="AN334" s="18"/>
      <c r="AO334" s="3"/>
    </row>
    <row r="335" spans="1:43" ht="23.25">
      <c r="B335" s="141" t="str">
        <f>IF(C333&lt;0,"NO PAGAR","COBRAR'")</f>
        <v>NO PAGAR</v>
      </c>
      <c r="C335" s="141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2" t="s">
        <v>9</v>
      </c>
      <c r="C336" s="133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2" t="s">
        <v>9</v>
      </c>
      <c r="Y336" s="133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34" t="s">
        <v>7</v>
      </c>
      <c r="F344" s="135"/>
      <c r="G344" s="136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4" t="s">
        <v>7</v>
      </c>
      <c r="AB344" s="135"/>
      <c r="AC344" s="136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34" t="s">
        <v>7</v>
      </c>
      <c r="O346" s="135"/>
      <c r="P346" s="135"/>
      <c r="Q346" s="136"/>
      <c r="R346" s="18">
        <f>SUM(R330:R345)</f>
        <v>163.55000000000001</v>
      </c>
      <c r="S346" s="3"/>
      <c r="V346" s="17"/>
      <c r="X346" s="12"/>
      <c r="Y346" s="10"/>
      <c r="AJ346" s="134" t="s">
        <v>7</v>
      </c>
      <c r="AK346" s="135"/>
      <c r="AL346" s="135"/>
      <c r="AM346" s="136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38" t="s">
        <v>28</v>
      </c>
      <c r="I371" s="138"/>
      <c r="J371" s="138"/>
      <c r="V371" s="17"/>
    </row>
    <row r="372" spans="2:41">
      <c r="H372" s="138"/>
      <c r="I372" s="138"/>
      <c r="J372" s="138"/>
      <c r="V372" s="17"/>
    </row>
    <row r="373" spans="2:41">
      <c r="V373" s="17"/>
      <c r="AA373" s="120"/>
      <c r="AB373" s="120"/>
      <c r="AC373" s="144" t="s">
        <v>29</v>
      </c>
      <c r="AD373" s="144"/>
      <c r="AE373" s="144"/>
    </row>
    <row r="374" spans="2:41">
      <c r="V374" s="17"/>
      <c r="AA374" s="120"/>
      <c r="AB374" s="120"/>
      <c r="AC374" s="144"/>
      <c r="AD374" s="144"/>
      <c r="AE374" s="144"/>
    </row>
    <row r="375" spans="2:41" ht="23.25">
      <c r="B375" s="22" t="s">
        <v>64</v>
      </c>
      <c r="V375" s="17"/>
      <c r="X375" s="22" t="s">
        <v>64</v>
      </c>
      <c r="AA375" s="120"/>
      <c r="AB375" s="120"/>
      <c r="AC375" s="144"/>
      <c r="AD375" s="144"/>
      <c r="AE375" s="144"/>
    </row>
    <row r="376" spans="2:41" ht="23.25">
      <c r="B376" s="23" t="s">
        <v>32</v>
      </c>
      <c r="C376" s="20">
        <f>IF(X328="PAGADO",0,Y333)</f>
        <v>-1811.12</v>
      </c>
      <c r="E376" s="139" t="s">
        <v>20</v>
      </c>
      <c r="F376" s="139"/>
      <c r="G376" s="139"/>
      <c r="H376" s="139"/>
      <c r="V376" s="17"/>
      <c r="X376" s="23" t="s">
        <v>32</v>
      </c>
      <c r="Y376" s="20">
        <f>IF(B376="PAGADO",0,C381)</f>
        <v>-1561.12</v>
      </c>
      <c r="AA376" s="139" t="s">
        <v>20</v>
      </c>
      <c r="AB376" s="139"/>
      <c r="AC376" s="139"/>
      <c r="AD376" s="139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8" t="s">
        <v>803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529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97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747</v>
      </c>
      <c r="AC379" s="3" t="s">
        <v>200</v>
      </c>
      <c r="AD379" s="97" t="s">
        <v>748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747</v>
      </c>
      <c r="AC380" s="3" t="s">
        <v>200</v>
      </c>
      <c r="AD380" s="97" t="s">
        <v>748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747</v>
      </c>
      <c r="AC381" s="3" t="s">
        <v>200</v>
      </c>
      <c r="AD381" s="97" t="s">
        <v>748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40" t="str">
        <f>IF(C381&lt;0,"NO PAGAR","COBRAR")</f>
        <v>NO PAGAR</v>
      </c>
      <c r="C382" s="14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40" t="str">
        <f>IF(Y381&lt;0,"NO PAGAR","COBRAR")</f>
        <v>NO PAGAR</v>
      </c>
      <c r="Y382" s="140"/>
      <c r="AA382" s="4">
        <v>45001</v>
      </c>
      <c r="AB382" s="3" t="s">
        <v>751</v>
      </c>
      <c r="AC382" s="3" t="s">
        <v>564</v>
      </c>
      <c r="AD382" s="97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32" t="s">
        <v>9</v>
      </c>
      <c r="C383" s="133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2" t="s">
        <v>9</v>
      </c>
      <c r="Y383" s="133"/>
      <c r="AA383" s="4">
        <v>45024</v>
      </c>
      <c r="AB383" s="3" t="s">
        <v>201</v>
      </c>
      <c r="AC383" s="3" t="s">
        <v>200</v>
      </c>
      <c r="AD383" s="97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97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97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97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97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784</v>
      </c>
      <c r="Y389" s="10">
        <v>95.36</v>
      </c>
      <c r="AA389" s="4"/>
      <c r="AB389" s="3"/>
      <c r="AC389" s="3"/>
      <c r="AD389" s="97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97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34" t="s">
        <v>7</v>
      </c>
      <c r="F391" s="135"/>
      <c r="G391" s="136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97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34" t="s">
        <v>7</v>
      </c>
      <c r="AB392" s="135"/>
      <c r="AC392" s="136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34" t="s">
        <v>7</v>
      </c>
      <c r="O394" s="135"/>
      <c r="P394" s="135"/>
      <c r="Q394" s="136"/>
      <c r="R394" s="18">
        <f>SUM(R378:R393)</f>
        <v>1300</v>
      </c>
      <c r="S394" s="3"/>
      <c r="V394" s="17"/>
      <c r="X394" s="12"/>
      <c r="Y394" s="10"/>
      <c r="AJ394" s="134" t="s">
        <v>7</v>
      </c>
      <c r="AK394" s="135"/>
      <c r="AL394" s="135"/>
      <c r="AM394" s="136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473</v>
      </c>
      <c r="AJ397" s="114">
        <v>39775</v>
      </c>
      <c r="AK397" s="63" t="s">
        <v>477</v>
      </c>
      <c r="AL397" s="64">
        <v>45042</v>
      </c>
      <c r="AM397" s="61">
        <v>1718998683</v>
      </c>
      <c r="AN397" s="61" t="s">
        <v>766</v>
      </c>
      <c r="AO397" s="63" t="s">
        <v>479</v>
      </c>
      <c r="AP397" s="61">
        <v>43805</v>
      </c>
      <c r="AQ397" s="66">
        <v>84.001000000000005</v>
      </c>
      <c r="AR397" s="66">
        <v>147</v>
      </c>
      <c r="AS397" s="62"/>
      <c r="AT397" s="61" t="s">
        <v>581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7" t="s">
        <v>473</v>
      </c>
      <c r="AJ398" s="115">
        <v>24616</v>
      </c>
      <c r="AK398" s="69" t="s">
        <v>475</v>
      </c>
      <c r="AL398" s="70">
        <v>45042</v>
      </c>
      <c r="AM398" s="67">
        <v>1716325822</v>
      </c>
      <c r="AN398" s="67" t="s">
        <v>20</v>
      </c>
      <c r="AO398" s="69" t="s">
        <v>479</v>
      </c>
      <c r="AP398" s="67">
        <v>9999</v>
      </c>
      <c r="AQ398" s="72">
        <v>72.569000000000003</v>
      </c>
      <c r="AR398" s="72">
        <v>127</v>
      </c>
      <c r="AS398" s="68"/>
      <c r="AT398" s="67" t="s">
        <v>581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15" customHeight="1">
      <c r="H411" s="84" t="s">
        <v>30</v>
      </c>
      <c r="I411" s="84"/>
      <c r="J411" s="84"/>
      <c r="V411" s="17"/>
      <c r="AA411" s="138" t="s">
        <v>31</v>
      </c>
      <c r="AB411" s="138"/>
      <c r="AC411" s="138"/>
    </row>
    <row r="412" spans="1:43" ht="15" customHeight="1">
      <c r="H412" s="84"/>
      <c r="I412" s="84"/>
      <c r="J412" s="84"/>
      <c r="V412" s="17"/>
      <c r="AA412" s="138"/>
      <c r="AB412" s="138"/>
      <c r="AC412" s="138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32</v>
      </c>
      <c r="C416" s="20">
        <f>IF(X376="PAGADO",0,Y381)</f>
        <v>-890.47999999999956</v>
      </c>
      <c r="E416" s="139" t="s">
        <v>20</v>
      </c>
      <c r="F416" s="139"/>
      <c r="G416" s="139"/>
      <c r="H416" s="139"/>
      <c r="V416" s="17"/>
      <c r="X416" s="23" t="s">
        <v>32</v>
      </c>
      <c r="Y416" s="20">
        <f>IF(B1216="PAGADO",0,C421)</f>
        <v>239.52000000000044</v>
      </c>
      <c r="AA416" s="139" t="s">
        <v>20</v>
      </c>
      <c r="AB416" s="139"/>
      <c r="AC416" s="139"/>
      <c r="AD416" s="139"/>
    </row>
    <row r="417" spans="2:41">
      <c r="B417" s="1" t="s">
        <v>0</v>
      </c>
      <c r="C417" s="19">
        <f>H432</f>
        <v>1130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0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807</v>
      </c>
      <c r="G418" s="3" t="s">
        <v>808</v>
      </c>
      <c r="H418" s="5">
        <v>100</v>
      </c>
      <c r="I418" t="s">
        <v>812</v>
      </c>
      <c r="N418" s="3"/>
      <c r="O418" s="3"/>
      <c r="P418" s="3"/>
      <c r="Q418" s="3"/>
      <c r="R418" s="18"/>
      <c r="S418" s="3"/>
      <c r="V418" s="17"/>
      <c r="Y418" s="2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24</v>
      </c>
      <c r="C419" s="19">
        <f>IF(C416&gt;0,C416+C417,C417)</f>
        <v>1130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239.52000000000044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9</v>
      </c>
      <c r="C420" s="20">
        <f>C444</f>
        <v>890.47999999999956</v>
      </c>
      <c r="E420" s="4">
        <v>45016</v>
      </c>
      <c r="F420" s="3" t="s">
        <v>138</v>
      </c>
      <c r="G420" s="3" t="s">
        <v>669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Y444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6" t="s">
        <v>26</v>
      </c>
      <c r="C421" s="21">
        <f>C419-C420</f>
        <v>239.52000000000044</v>
      </c>
      <c r="E421" s="4">
        <v>45020</v>
      </c>
      <c r="F421" s="3" t="s">
        <v>332</v>
      </c>
      <c r="G421" s="3" t="s">
        <v>518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239.52000000000044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812</v>
      </c>
      <c r="N422" s="3"/>
      <c r="O422" s="3"/>
      <c r="P422" s="3"/>
      <c r="Q422" s="3"/>
      <c r="R422" s="18"/>
      <c r="S422" s="3"/>
      <c r="V422" s="17"/>
      <c r="X422" s="141" t="str">
        <f>IF(Y421&lt;0,"NO PAGAR","COBRAR'")</f>
        <v>COBRAR'</v>
      </c>
      <c r="Y422" s="14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141" t="str">
        <f>IF(C421&lt;0,"NO PAGAR","COBRAR'")</f>
        <v>COBRAR'</v>
      </c>
      <c r="C423" s="14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6"/>
      <c r="Y423" s="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32" t="s">
        <v>9</v>
      </c>
      <c r="C424" s="133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32" t="s">
        <v>9</v>
      </c>
      <c r="Y424" s="133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10</v>
      </c>
      <c r="C426" s="10">
        <f>R434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AN434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16</v>
      </c>
      <c r="C432" s="10"/>
      <c r="E432" s="134" t="s">
        <v>7</v>
      </c>
      <c r="F432" s="135"/>
      <c r="G432" s="136"/>
      <c r="H432" s="5">
        <f>SUM(H418:H431)</f>
        <v>1130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34" t="s">
        <v>7</v>
      </c>
      <c r="AB432" s="135"/>
      <c r="AC432" s="136"/>
      <c r="AD432" s="5">
        <f>SUM(AD418:AD431)</f>
        <v>0</v>
      </c>
      <c r="AJ432" s="3"/>
      <c r="AK432" s="3"/>
      <c r="AL432" s="3"/>
      <c r="AM432" s="3"/>
      <c r="AN432" s="18"/>
      <c r="AO432" s="3"/>
    </row>
    <row r="433" spans="2:41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17</v>
      </c>
      <c r="Y433" s="10"/>
      <c r="AA433" s="13"/>
      <c r="AB433" s="13"/>
      <c r="AC433" s="13"/>
      <c r="AJ433" s="3"/>
      <c r="AK433" s="3"/>
      <c r="AL433" s="3"/>
      <c r="AM433" s="3"/>
      <c r="AN433" s="18"/>
      <c r="AO433" s="3"/>
    </row>
    <row r="434" spans="2:41">
      <c r="B434" s="12"/>
      <c r="C434" s="10"/>
      <c r="N434" s="134" t="s">
        <v>7</v>
      </c>
      <c r="O434" s="135"/>
      <c r="P434" s="135"/>
      <c r="Q434" s="136"/>
      <c r="R434" s="18">
        <f>SUM(R418:R433)</f>
        <v>0</v>
      </c>
      <c r="S434" s="3"/>
      <c r="V434" s="17"/>
      <c r="X434" s="12"/>
      <c r="Y434" s="10"/>
      <c r="AJ434" s="134" t="s">
        <v>7</v>
      </c>
      <c r="AK434" s="135"/>
      <c r="AL434" s="135"/>
      <c r="AM434" s="136"/>
      <c r="AN434" s="18">
        <f>SUM(AN418:AN433)</f>
        <v>0</v>
      </c>
      <c r="AO434" s="3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E437" s="14"/>
      <c r="V437" s="17"/>
      <c r="X437" s="12"/>
      <c r="Y437" s="10"/>
      <c r="AA437" s="14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1"/>
      <c r="C443" s="10"/>
      <c r="V443" s="17"/>
      <c r="X443" s="11"/>
      <c r="Y443" s="10"/>
    </row>
    <row r="444" spans="2:41">
      <c r="B444" s="15" t="s">
        <v>18</v>
      </c>
      <c r="C444" s="16">
        <f>SUM(C425:C443)</f>
        <v>890.47999999999956</v>
      </c>
      <c r="D444" t="s">
        <v>22</v>
      </c>
      <c r="E444" t="s">
        <v>21</v>
      </c>
      <c r="V444" s="17"/>
      <c r="X444" s="15" t="s">
        <v>18</v>
      </c>
      <c r="Y444" s="16">
        <f>SUM(Y425:Y443)</f>
        <v>0</v>
      </c>
      <c r="Z444" t="s">
        <v>22</v>
      </c>
      <c r="AA444" t="s">
        <v>21</v>
      </c>
    </row>
    <row r="445" spans="2:41">
      <c r="E445" s="1" t="s">
        <v>19</v>
      </c>
      <c r="V445" s="17"/>
      <c r="AA445" s="1" t="s">
        <v>19</v>
      </c>
    </row>
    <row r="446" spans="2:41">
      <c r="V446" s="17"/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  <c r="AC462" s="137" t="s">
        <v>29</v>
      </c>
      <c r="AD462" s="137"/>
      <c r="AE462" s="137"/>
    </row>
    <row r="463" spans="8:31" ht="15" customHeight="1">
      <c r="H463" s="84" t="s">
        <v>28</v>
      </c>
      <c r="I463" s="84"/>
      <c r="J463" s="84"/>
      <c r="V463" s="17"/>
      <c r="AC463" s="137"/>
      <c r="AD463" s="137"/>
      <c r="AE463" s="137"/>
    </row>
    <row r="464" spans="8:31" ht="15" customHeight="1">
      <c r="H464" s="84"/>
      <c r="I464" s="84"/>
      <c r="J464" s="84"/>
      <c r="V464" s="17"/>
      <c r="AC464" s="137"/>
      <c r="AD464" s="137"/>
      <c r="AE464" s="137"/>
    </row>
    <row r="465" spans="2:41">
      <c r="V465" s="17"/>
    </row>
    <row r="466" spans="2:41">
      <c r="V466" s="17"/>
    </row>
    <row r="467" spans="2:41" ht="23.25">
      <c r="B467" s="22" t="s">
        <v>66</v>
      </c>
      <c r="V467" s="17"/>
      <c r="X467" s="22" t="s">
        <v>66</v>
      </c>
    </row>
    <row r="468" spans="2:41" ht="23.25">
      <c r="B468" s="23" t="s">
        <v>32</v>
      </c>
      <c r="C468" s="20">
        <f>IF(X416="PAGADO",0,Y421)</f>
        <v>239.52000000000044</v>
      </c>
      <c r="E468" s="139" t="s">
        <v>20</v>
      </c>
      <c r="F468" s="139"/>
      <c r="G468" s="139"/>
      <c r="H468" s="139"/>
      <c r="V468" s="17"/>
      <c r="X468" s="23" t="s">
        <v>32</v>
      </c>
      <c r="Y468" s="20">
        <f>IF(B468="PAGADO",0,C473)</f>
        <v>239.52000000000044</v>
      </c>
      <c r="AA468" s="139" t="s">
        <v>20</v>
      </c>
      <c r="AB468" s="139"/>
      <c r="AC468" s="139"/>
      <c r="AD468" s="139"/>
    </row>
    <row r="469" spans="2:41">
      <c r="B469" s="1" t="s">
        <v>0</v>
      </c>
      <c r="C469" s="19">
        <f>H484</f>
        <v>0</v>
      </c>
      <c r="E469" s="2" t="s">
        <v>1</v>
      </c>
      <c r="F469" s="2" t="s">
        <v>2</v>
      </c>
      <c r="G469" s="2" t="s">
        <v>3</v>
      </c>
      <c r="H469" s="2" t="s">
        <v>4</v>
      </c>
      <c r="N469" s="2" t="s">
        <v>1</v>
      </c>
      <c r="O469" s="2" t="s">
        <v>5</v>
      </c>
      <c r="P469" s="2" t="s">
        <v>4</v>
      </c>
      <c r="Q469" s="2" t="s">
        <v>6</v>
      </c>
      <c r="R469" s="2" t="s">
        <v>7</v>
      </c>
      <c r="S469" s="3"/>
      <c r="V469" s="17"/>
      <c r="X469" s="1" t="s">
        <v>0</v>
      </c>
      <c r="Y469" s="19">
        <f>AD484</f>
        <v>0</v>
      </c>
      <c r="AA469" s="2" t="s">
        <v>1</v>
      </c>
      <c r="AB469" s="2" t="s">
        <v>2</v>
      </c>
      <c r="AC469" s="2" t="s">
        <v>3</v>
      </c>
      <c r="AD469" s="2" t="s">
        <v>4</v>
      </c>
      <c r="AJ469" s="2" t="s">
        <v>1</v>
      </c>
      <c r="AK469" s="2" t="s">
        <v>5</v>
      </c>
      <c r="AL469" s="2" t="s">
        <v>4</v>
      </c>
      <c r="AM469" s="2" t="s">
        <v>6</v>
      </c>
      <c r="AN469" s="2" t="s">
        <v>7</v>
      </c>
      <c r="AO469" s="3"/>
    </row>
    <row r="470" spans="2:41">
      <c r="C470" s="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Y470" s="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24</v>
      </c>
      <c r="C471" s="19">
        <f>IF(C468&gt;0,C468+C469,C469)</f>
        <v>239.52000000000044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24</v>
      </c>
      <c r="Y471" s="19">
        <f>IF(Y468&gt;0,Y468+Y469,Y469)</f>
        <v>239.52000000000044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9</v>
      </c>
      <c r="C472" s="20">
        <f>C495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9</v>
      </c>
      <c r="Y472" s="20">
        <f>Y495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6" t="s">
        <v>25</v>
      </c>
      <c r="C473" s="21">
        <f>C471-C472</f>
        <v>239.52000000000044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6" t="s">
        <v>8</v>
      </c>
      <c r="Y473" s="21">
        <f>Y471-Y472</f>
        <v>239.52000000000044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ht="26.25">
      <c r="B474" s="140" t="str">
        <f>IF(C473&lt;0,"NO PAGAR","COBRAR")</f>
        <v>COBRAR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40" t="str">
        <f>IF(Y473&lt;0,"NO PAGAR","COBRAR")</f>
        <v>COBRAR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32" t="s">
        <v>9</v>
      </c>
      <c r="C475" s="133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32" t="s">
        <v>9</v>
      </c>
      <c r="Y475" s="133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9" t="str">
        <f>IF(C509&lt;0,"SALDO A FAVOR","SALDO ADELANTAD0'")</f>
        <v>SALDO ADELANTAD0'</v>
      </c>
      <c r="C476" s="10" t="b">
        <f>IF(Y421&lt;=0,Y421*-1)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9" t="str">
        <f>IF(C473&lt;0,"SALDO ADELANTADO","SALDO A FAVOR'")</f>
        <v>SALDO A FAVOR'</v>
      </c>
      <c r="Y476" s="10" t="b">
        <f>IF(C473&lt;=0,C473*-1)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10</v>
      </c>
      <c r="C477" s="10">
        <f>R486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10</v>
      </c>
      <c r="Y477" s="10">
        <f>AN486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11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11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12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12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13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13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14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14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15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15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16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16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17</v>
      </c>
      <c r="C484" s="10"/>
      <c r="E484" s="134" t="s">
        <v>7</v>
      </c>
      <c r="F484" s="135"/>
      <c r="G484" s="136"/>
      <c r="H484" s="5">
        <f>SUM(H470:H483)</f>
        <v>0</v>
      </c>
      <c r="N484" s="3"/>
      <c r="O484" s="3"/>
      <c r="P484" s="3"/>
      <c r="Q484" s="3"/>
      <c r="R484" s="18"/>
      <c r="S484" s="3"/>
      <c r="V484" s="17"/>
      <c r="X484" s="11" t="s">
        <v>17</v>
      </c>
      <c r="Y484" s="10"/>
      <c r="AA484" s="134" t="s">
        <v>7</v>
      </c>
      <c r="AB484" s="135"/>
      <c r="AC484" s="136"/>
      <c r="AD484" s="5">
        <f>SUM(AD470:AD483)</f>
        <v>0</v>
      </c>
      <c r="AJ484" s="3"/>
      <c r="AK484" s="3"/>
      <c r="AL484" s="3"/>
      <c r="AM484" s="3"/>
      <c r="AN484" s="18"/>
      <c r="AO484" s="3"/>
    </row>
    <row r="485" spans="2:41">
      <c r="B485" s="12"/>
      <c r="C485" s="10"/>
      <c r="E485" s="13"/>
      <c r="F485" s="13"/>
      <c r="G485" s="13"/>
      <c r="N485" s="3"/>
      <c r="O485" s="3"/>
      <c r="P485" s="3"/>
      <c r="Q485" s="3"/>
      <c r="R485" s="18"/>
      <c r="S485" s="3"/>
      <c r="V485" s="17"/>
      <c r="X485" s="12"/>
      <c r="Y485" s="10"/>
      <c r="AA485" s="13"/>
      <c r="AB485" s="13"/>
      <c r="AC485" s="13"/>
      <c r="AJ485" s="3"/>
      <c r="AK485" s="3"/>
      <c r="AL485" s="3"/>
      <c r="AM485" s="3"/>
      <c r="AN485" s="18"/>
      <c r="AO485" s="3"/>
    </row>
    <row r="486" spans="2:41">
      <c r="B486" s="12"/>
      <c r="C486" s="10"/>
      <c r="N486" s="134" t="s">
        <v>7</v>
      </c>
      <c r="O486" s="135"/>
      <c r="P486" s="135"/>
      <c r="Q486" s="136"/>
      <c r="R486" s="18">
        <f>SUM(R470:R485)</f>
        <v>0</v>
      </c>
      <c r="S486" s="3"/>
      <c r="V486" s="17"/>
      <c r="X486" s="12"/>
      <c r="Y486" s="10"/>
      <c r="AJ486" s="134" t="s">
        <v>7</v>
      </c>
      <c r="AK486" s="135"/>
      <c r="AL486" s="135"/>
      <c r="AM486" s="136"/>
      <c r="AN486" s="18">
        <f>SUM(AN470:AN485)</f>
        <v>0</v>
      </c>
      <c r="AO486" s="3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E489" s="14"/>
      <c r="V489" s="17"/>
      <c r="X489" s="12"/>
      <c r="Y489" s="10"/>
      <c r="AA489" s="14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1"/>
      <c r="C494" s="10"/>
      <c r="V494" s="17"/>
      <c r="X494" s="11"/>
      <c r="Y494" s="10"/>
    </row>
    <row r="495" spans="2:41">
      <c r="B495" s="15" t="s">
        <v>18</v>
      </c>
      <c r="C495" s="16">
        <f>SUM(C476:C494)</f>
        <v>0</v>
      </c>
      <c r="V495" s="17"/>
      <c r="X495" s="15" t="s">
        <v>18</v>
      </c>
      <c r="Y495" s="16">
        <f>SUM(Y476:Y494)</f>
        <v>0</v>
      </c>
    </row>
    <row r="496" spans="2:41">
      <c r="D496" t="s">
        <v>22</v>
      </c>
      <c r="E496" t="s">
        <v>21</v>
      </c>
      <c r="V496" s="17"/>
      <c r="Z496" t="s">
        <v>22</v>
      </c>
      <c r="AA496" t="s">
        <v>21</v>
      </c>
    </row>
    <row r="497" spans="1:43">
      <c r="E497" s="1" t="s">
        <v>19</v>
      </c>
      <c r="V497" s="17"/>
      <c r="AA497" s="1" t="s">
        <v>19</v>
      </c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V507" s="17"/>
    </row>
    <row r="508" spans="1:43" ht="15" customHeight="1">
      <c r="H508" s="84" t="s">
        <v>30</v>
      </c>
      <c r="I508" s="84"/>
      <c r="J508" s="84"/>
      <c r="V508" s="17"/>
      <c r="AA508" s="138" t="s">
        <v>31</v>
      </c>
      <c r="AB508" s="138"/>
      <c r="AC508" s="138"/>
    </row>
    <row r="509" spans="1:43" ht="15" customHeight="1">
      <c r="H509" s="84"/>
      <c r="I509" s="84"/>
      <c r="J509" s="84"/>
      <c r="V509" s="17"/>
      <c r="AA509" s="138"/>
      <c r="AB509" s="138"/>
      <c r="AC509" s="138"/>
    </row>
    <row r="510" spans="1:43">
      <c r="V510" s="17"/>
    </row>
    <row r="511" spans="1:43">
      <c r="V511" s="17"/>
    </row>
    <row r="512" spans="1:43" ht="23.25">
      <c r="B512" s="24" t="s">
        <v>66</v>
      </c>
      <c r="V512" s="17"/>
      <c r="X512" s="22" t="s">
        <v>66</v>
      </c>
    </row>
    <row r="513" spans="2:41" ht="23.25">
      <c r="B513" s="23" t="s">
        <v>32</v>
      </c>
      <c r="C513" s="20">
        <f>IF(X468="PAGADO",0,C473)</f>
        <v>239.52000000000044</v>
      </c>
      <c r="E513" s="139" t="s">
        <v>20</v>
      </c>
      <c r="F513" s="139"/>
      <c r="G513" s="139"/>
      <c r="H513" s="139"/>
      <c r="V513" s="17"/>
      <c r="X513" s="23" t="s">
        <v>32</v>
      </c>
      <c r="Y513" s="20">
        <f>IF(B1313="PAGADO",0,C518)</f>
        <v>239.52000000000044</v>
      </c>
      <c r="AA513" s="139" t="s">
        <v>20</v>
      </c>
      <c r="AB513" s="139"/>
      <c r="AC513" s="139"/>
      <c r="AD513" s="139"/>
    </row>
    <row r="514" spans="2:41">
      <c r="B514" s="1" t="s">
        <v>0</v>
      </c>
      <c r="C514" s="19">
        <f>H529</f>
        <v>0</v>
      </c>
      <c r="E514" s="2" t="s">
        <v>1</v>
      </c>
      <c r="F514" s="2" t="s">
        <v>2</v>
      </c>
      <c r="G514" s="2" t="s">
        <v>3</v>
      </c>
      <c r="H514" s="2" t="s">
        <v>4</v>
      </c>
      <c r="N514" s="2" t="s">
        <v>1</v>
      </c>
      <c r="O514" s="2" t="s">
        <v>5</v>
      </c>
      <c r="P514" s="2" t="s">
        <v>4</v>
      </c>
      <c r="Q514" s="2" t="s">
        <v>6</v>
      </c>
      <c r="R514" s="2" t="s">
        <v>7</v>
      </c>
      <c r="S514" s="3"/>
      <c r="V514" s="17"/>
      <c r="X514" s="1" t="s">
        <v>0</v>
      </c>
      <c r="Y514" s="19">
        <f>AD529</f>
        <v>0</v>
      </c>
      <c r="AA514" s="2" t="s">
        <v>1</v>
      </c>
      <c r="AB514" s="2" t="s">
        <v>2</v>
      </c>
      <c r="AC514" s="2" t="s">
        <v>3</v>
      </c>
      <c r="AD514" s="2" t="s">
        <v>4</v>
      </c>
      <c r="AJ514" s="2" t="s">
        <v>1</v>
      </c>
      <c r="AK514" s="2" t="s">
        <v>5</v>
      </c>
      <c r="AL514" s="2" t="s">
        <v>4</v>
      </c>
      <c r="AM514" s="2" t="s">
        <v>6</v>
      </c>
      <c r="AN514" s="2" t="s">
        <v>7</v>
      </c>
      <c r="AO514" s="3"/>
    </row>
    <row r="515" spans="2:41">
      <c r="C515" s="2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Y515" s="2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24</v>
      </c>
      <c r="C516" s="19">
        <f>IF(C513&gt;0,C513+C514,C514)</f>
        <v>239.52000000000044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24</v>
      </c>
      <c r="Y516" s="19">
        <f>IF(Y513&gt;0,Y513+Y514,Y514)</f>
        <v>239.52000000000044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9</v>
      </c>
      <c r="C517" s="20">
        <f>C541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9</v>
      </c>
      <c r="Y517" s="20">
        <f>Y541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6" t="s">
        <v>26</v>
      </c>
      <c r="C518" s="21">
        <f>C516-C517</f>
        <v>239.52000000000044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6" t="s">
        <v>27</v>
      </c>
      <c r="Y518" s="21">
        <f>Y516-Y517</f>
        <v>239.52000000000044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6"/>
      <c r="C519" s="7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41" t="str">
        <f>IF(Y518&lt;0,"NO PAGAR","COBRAR'")</f>
        <v>COBRAR'</v>
      </c>
      <c r="Y519" s="141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141" t="str">
        <f>IF(C518&lt;0,"NO PAGAR","COBRAR'")</f>
        <v>COBRAR'</v>
      </c>
      <c r="C520" s="141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6"/>
      <c r="Y520" s="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32" t="s">
        <v>9</v>
      </c>
      <c r="C521" s="133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32" t="s">
        <v>9</v>
      </c>
      <c r="Y521" s="133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9" t="str">
        <f>IF(Y473&lt;0,"SALDO ADELANTADO","SALDO A FAVOR '")</f>
        <v>SALDO A FAVOR '</v>
      </c>
      <c r="C522" s="10" t="b">
        <f>IF(Y473&lt;=0,Y473*-1)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9" t="str">
        <f>IF(C518&lt;0,"SALDO ADELANTADO","SALDO A FAVOR'")</f>
        <v>SALDO A FAVOR'</v>
      </c>
      <c r="Y522" s="10" t="b">
        <f>IF(C518&lt;=0,C518*-1)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10</v>
      </c>
      <c r="C523" s="10">
        <f>R531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10</v>
      </c>
      <c r="Y523" s="10">
        <f>AN531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11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11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12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12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13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13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14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14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15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15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16</v>
      </c>
      <c r="C529" s="10"/>
      <c r="E529" s="134" t="s">
        <v>7</v>
      </c>
      <c r="F529" s="135"/>
      <c r="G529" s="136"/>
      <c r="H529" s="5">
        <f>SUM(H515:H528)</f>
        <v>0</v>
      </c>
      <c r="N529" s="3"/>
      <c r="O529" s="3"/>
      <c r="P529" s="3"/>
      <c r="Q529" s="3"/>
      <c r="R529" s="18"/>
      <c r="S529" s="3"/>
      <c r="V529" s="17"/>
      <c r="X529" s="11" t="s">
        <v>16</v>
      </c>
      <c r="Y529" s="10"/>
      <c r="AA529" s="134" t="s">
        <v>7</v>
      </c>
      <c r="AB529" s="135"/>
      <c r="AC529" s="136"/>
      <c r="AD529" s="5">
        <f>SUM(AD515:AD528)</f>
        <v>0</v>
      </c>
      <c r="AJ529" s="3"/>
      <c r="AK529" s="3"/>
      <c r="AL529" s="3"/>
      <c r="AM529" s="3"/>
      <c r="AN529" s="18"/>
      <c r="AO529" s="3"/>
    </row>
    <row r="530" spans="2:41">
      <c r="B530" s="11" t="s">
        <v>17</v>
      </c>
      <c r="C530" s="10"/>
      <c r="E530" s="13"/>
      <c r="F530" s="13"/>
      <c r="G530" s="13"/>
      <c r="N530" s="3"/>
      <c r="O530" s="3"/>
      <c r="P530" s="3"/>
      <c r="Q530" s="3"/>
      <c r="R530" s="18"/>
      <c r="S530" s="3"/>
      <c r="V530" s="17"/>
      <c r="X530" s="11" t="s">
        <v>17</v>
      </c>
      <c r="Y530" s="10"/>
      <c r="AA530" s="13"/>
      <c r="AB530" s="13"/>
      <c r="AC530" s="13"/>
      <c r="AJ530" s="3"/>
      <c r="AK530" s="3"/>
      <c r="AL530" s="3"/>
      <c r="AM530" s="3"/>
      <c r="AN530" s="18"/>
      <c r="AO530" s="3"/>
    </row>
    <row r="531" spans="2:41">
      <c r="B531" s="12"/>
      <c r="C531" s="10"/>
      <c r="N531" s="134" t="s">
        <v>7</v>
      </c>
      <c r="O531" s="135"/>
      <c r="P531" s="135"/>
      <c r="Q531" s="136"/>
      <c r="R531" s="18">
        <f>SUM(R515:R530)</f>
        <v>0</v>
      </c>
      <c r="S531" s="3"/>
      <c r="V531" s="17"/>
      <c r="X531" s="12"/>
      <c r="Y531" s="10"/>
      <c r="AJ531" s="134" t="s">
        <v>7</v>
      </c>
      <c r="AK531" s="135"/>
      <c r="AL531" s="135"/>
      <c r="AM531" s="136"/>
      <c r="AN531" s="18">
        <f>SUM(AN515:AN530)</f>
        <v>0</v>
      </c>
      <c r="AO531" s="3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E534" s="14"/>
      <c r="V534" s="17"/>
      <c r="X534" s="12"/>
      <c r="Y534" s="10"/>
      <c r="AA534" s="14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1"/>
      <c r="C540" s="10"/>
      <c r="V540" s="17"/>
      <c r="X540" s="11"/>
      <c r="Y540" s="10"/>
    </row>
    <row r="541" spans="2:41">
      <c r="B541" s="15" t="s">
        <v>18</v>
      </c>
      <c r="C541" s="16">
        <f>SUM(C522:C540)</f>
        <v>0</v>
      </c>
      <c r="D541" t="s">
        <v>22</v>
      </c>
      <c r="E541" t="s">
        <v>21</v>
      </c>
      <c r="V541" s="17"/>
      <c r="X541" s="15" t="s">
        <v>18</v>
      </c>
      <c r="Y541" s="16">
        <f>SUM(Y522:Y540)</f>
        <v>0</v>
      </c>
      <c r="Z541" t="s">
        <v>22</v>
      </c>
      <c r="AA541" t="s">
        <v>21</v>
      </c>
    </row>
    <row r="542" spans="2:41">
      <c r="E542" s="1" t="s">
        <v>19</v>
      </c>
      <c r="V542" s="17"/>
      <c r="AA542" s="1" t="s">
        <v>19</v>
      </c>
    </row>
    <row r="543" spans="2:41">
      <c r="V543" s="17"/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  <c r="AC561" s="137" t="s">
        <v>29</v>
      </c>
      <c r="AD561" s="137"/>
      <c r="AE561" s="137"/>
    </row>
    <row r="562" spans="2:41" ht="15" customHeight="1">
      <c r="H562" s="84" t="s">
        <v>28</v>
      </c>
      <c r="I562" s="84"/>
      <c r="J562" s="84"/>
      <c r="V562" s="17"/>
      <c r="AC562" s="137"/>
      <c r="AD562" s="137"/>
      <c r="AE562" s="137"/>
    </row>
    <row r="563" spans="2:41" ht="15" customHeight="1">
      <c r="H563" s="84"/>
      <c r="I563" s="84"/>
      <c r="J563" s="84"/>
      <c r="V563" s="17"/>
      <c r="AC563" s="137"/>
      <c r="AD563" s="137"/>
      <c r="AE563" s="137"/>
    </row>
    <row r="564" spans="2:41">
      <c r="V564" s="17"/>
    </row>
    <row r="565" spans="2:41">
      <c r="V565" s="17"/>
    </row>
    <row r="566" spans="2:41" ht="23.25">
      <c r="B566" s="22" t="s">
        <v>67</v>
      </c>
      <c r="V566" s="17"/>
      <c r="X566" s="22" t="s">
        <v>67</v>
      </c>
    </row>
    <row r="567" spans="2:41" ht="23.25">
      <c r="B567" s="23" t="s">
        <v>32</v>
      </c>
      <c r="C567" s="20">
        <f>IF(X513="PAGADO",0,Y518)</f>
        <v>239.52000000000044</v>
      </c>
      <c r="E567" s="139" t="s">
        <v>20</v>
      </c>
      <c r="F567" s="139"/>
      <c r="G567" s="139"/>
      <c r="H567" s="139"/>
      <c r="V567" s="17"/>
      <c r="X567" s="23" t="s">
        <v>32</v>
      </c>
      <c r="Y567" s="20">
        <f>IF(B567="PAGADO",0,C572)</f>
        <v>239.52000000000044</v>
      </c>
      <c r="AA567" s="139" t="s">
        <v>20</v>
      </c>
      <c r="AB567" s="139"/>
      <c r="AC567" s="139"/>
      <c r="AD567" s="139"/>
    </row>
    <row r="568" spans="2:41">
      <c r="B568" s="1" t="s">
        <v>0</v>
      </c>
      <c r="C568" s="19">
        <f>H583</f>
        <v>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2:41">
      <c r="C569" s="2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Y569" s="2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24</v>
      </c>
      <c r="C570" s="19">
        <f>IF(C567&gt;0,C567+C568,C568)</f>
        <v>239.52000000000044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24</v>
      </c>
      <c r="Y570" s="19">
        <f>IF(Y567&gt;0,Y567+Y568,Y568)</f>
        <v>239.52000000000044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9</v>
      </c>
      <c r="C571" s="20">
        <f>C594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6" t="s">
        <v>25</v>
      </c>
      <c r="C572" s="21">
        <f>C570-C571</f>
        <v>239.52000000000044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 t="s">
        <v>8</v>
      </c>
      <c r="Y572" s="21">
        <f>Y570-Y571</f>
        <v>239.52000000000044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ht="26.25">
      <c r="B573" s="140" t="str">
        <f>IF(C572&lt;0,"NO PAGAR","COBRAR")</f>
        <v>COBRAR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40" t="str">
        <f>IF(Y572&lt;0,"NO PAGAR","COBRAR")</f>
        <v>COBRAR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32" t="s">
        <v>9</v>
      </c>
      <c r="C574" s="133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32" t="s">
        <v>9</v>
      </c>
      <c r="Y574" s="133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9" t="str">
        <f>IF(C608&lt;0,"SALDO A FAVOR","SALDO ADELANTAD0'")</f>
        <v>SALDO ADELANTAD0'</v>
      </c>
      <c r="C575" s="10" t="b">
        <f>IF(Y518&lt;=0,Y518*-1)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9" t="str">
        <f>IF(C572&lt;0,"SALDO ADELANTADO","SALDO A FAVOR'")</f>
        <v>SALDO A FAVOR'</v>
      </c>
      <c r="Y575" s="10" t="b">
        <f>IF(C572&lt;=0,C572*-1)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10</v>
      </c>
      <c r="C576" s="10">
        <f>R585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10</v>
      </c>
      <c r="Y576" s="10">
        <f>AN585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11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11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12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12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13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13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14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14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15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15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16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16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17</v>
      </c>
      <c r="C583" s="10"/>
      <c r="E583" s="134" t="s">
        <v>7</v>
      </c>
      <c r="F583" s="135"/>
      <c r="G583" s="136"/>
      <c r="H583" s="5">
        <f>SUM(H569:H582)</f>
        <v>0</v>
      </c>
      <c r="N583" s="3"/>
      <c r="O583" s="3"/>
      <c r="P583" s="3"/>
      <c r="Q583" s="3"/>
      <c r="R583" s="18"/>
      <c r="S583" s="3"/>
      <c r="V583" s="17"/>
      <c r="X583" s="11" t="s">
        <v>17</v>
      </c>
      <c r="Y583" s="10"/>
      <c r="AA583" s="134" t="s">
        <v>7</v>
      </c>
      <c r="AB583" s="135"/>
      <c r="AC583" s="136"/>
      <c r="AD583" s="5">
        <f>SUM(AD569:AD582)</f>
        <v>0</v>
      </c>
      <c r="AJ583" s="3"/>
      <c r="AK583" s="3"/>
      <c r="AL583" s="3"/>
      <c r="AM583" s="3"/>
      <c r="AN583" s="18"/>
      <c r="AO583" s="3"/>
    </row>
    <row r="584" spans="2:41">
      <c r="B584" s="12"/>
      <c r="C584" s="10"/>
      <c r="E584" s="13"/>
      <c r="F584" s="13"/>
      <c r="G584" s="13"/>
      <c r="N584" s="3"/>
      <c r="O584" s="3"/>
      <c r="P584" s="3"/>
      <c r="Q584" s="3"/>
      <c r="R584" s="18"/>
      <c r="S584" s="3"/>
      <c r="V584" s="17"/>
      <c r="X584" s="12"/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N585" s="134" t="s">
        <v>7</v>
      </c>
      <c r="O585" s="135"/>
      <c r="P585" s="135"/>
      <c r="Q585" s="136"/>
      <c r="R585" s="18">
        <f>SUM(R569:R584)</f>
        <v>0</v>
      </c>
      <c r="S585" s="3"/>
      <c r="V585" s="17"/>
      <c r="X585" s="12"/>
      <c r="Y585" s="10"/>
      <c r="AJ585" s="134" t="s">
        <v>7</v>
      </c>
      <c r="AK585" s="135"/>
      <c r="AL585" s="135"/>
      <c r="AM585" s="136"/>
      <c r="AN585" s="18">
        <f>SUM(AN569:AN584)</f>
        <v>0</v>
      </c>
      <c r="AO585" s="3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E588" s="14"/>
      <c r="V588" s="17"/>
      <c r="X588" s="12"/>
      <c r="Y588" s="10"/>
      <c r="AA588" s="14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1"/>
      <c r="C593" s="10"/>
      <c r="V593" s="17"/>
      <c r="X593" s="11"/>
      <c r="Y593" s="10"/>
    </row>
    <row r="594" spans="1:43">
      <c r="B594" s="15" t="s">
        <v>18</v>
      </c>
      <c r="C594" s="16">
        <f>SUM(C575:C593)</f>
        <v>0</v>
      </c>
      <c r="V594" s="17"/>
      <c r="X594" s="15" t="s">
        <v>18</v>
      </c>
      <c r="Y594" s="16">
        <f>SUM(Y575:Y593)</f>
        <v>0</v>
      </c>
    </row>
    <row r="595" spans="1:43">
      <c r="D595" t="s">
        <v>22</v>
      </c>
      <c r="E595" t="s">
        <v>21</v>
      </c>
      <c r="V595" s="17"/>
      <c r="Z595" t="s">
        <v>22</v>
      </c>
      <c r="AA595" t="s">
        <v>21</v>
      </c>
    </row>
    <row r="596" spans="1:43">
      <c r="E596" s="1" t="s">
        <v>19</v>
      </c>
      <c r="V596" s="17"/>
      <c r="AA596" s="1" t="s">
        <v>19</v>
      </c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V606" s="17"/>
    </row>
    <row r="607" spans="1:43" ht="15" customHeight="1">
      <c r="H607" s="84" t="s">
        <v>30</v>
      </c>
      <c r="I607" s="84"/>
      <c r="J607" s="84"/>
      <c r="V607" s="17"/>
      <c r="AA607" s="138" t="s">
        <v>31</v>
      </c>
      <c r="AB607" s="138"/>
      <c r="AC607" s="138"/>
    </row>
    <row r="608" spans="1:43" ht="15" customHeight="1">
      <c r="H608" s="84"/>
      <c r="I608" s="84"/>
      <c r="J608" s="84"/>
      <c r="V608" s="17"/>
      <c r="AA608" s="138"/>
      <c r="AB608" s="138"/>
      <c r="AC608" s="138"/>
    </row>
    <row r="609" spans="2:41">
      <c r="V609" s="17"/>
    </row>
    <row r="610" spans="2:41">
      <c r="V610" s="17"/>
    </row>
    <row r="611" spans="2:41" ht="23.25">
      <c r="B611" s="24" t="s">
        <v>67</v>
      </c>
      <c r="V611" s="17"/>
      <c r="X611" s="22" t="s">
        <v>67</v>
      </c>
    </row>
    <row r="612" spans="2:41" ht="23.25">
      <c r="B612" s="23" t="s">
        <v>32</v>
      </c>
      <c r="C612" s="20">
        <f>IF(X567="PAGADO",0,C572)</f>
        <v>239.52000000000044</v>
      </c>
      <c r="E612" s="139" t="s">
        <v>20</v>
      </c>
      <c r="F612" s="139"/>
      <c r="G612" s="139"/>
      <c r="H612" s="139"/>
      <c r="V612" s="17"/>
      <c r="X612" s="23" t="s">
        <v>32</v>
      </c>
      <c r="Y612" s="20">
        <f>IF(B1412="PAGADO",0,C617)</f>
        <v>239.52000000000044</v>
      </c>
      <c r="AA612" s="139" t="s">
        <v>20</v>
      </c>
      <c r="AB612" s="139"/>
      <c r="AC612" s="139"/>
      <c r="AD612" s="139"/>
    </row>
    <row r="613" spans="2:41">
      <c r="B613" s="1" t="s">
        <v>0</v>
      </c>
      <c r="C613" s="19">
        <f>H628</f>
        <v>0</v>
      </c>
      <c r="E613" s="2" t="s">
        <v>1</v>
      </c>
      <c r="F613" s="2" t="s">
        <v>2</v>
      </c>
      <c r="G613" s="2" t="s">
        <v>3</v>
      </c>
      <c r="H613" s="2" t="s">
        <v>4</v>
      </c>
      <c r="N613" s="2" t="s">
        <v>1</v>
      </c>
      <c r="O613" s="2" t="s">
        <v>5</v>
      </c>
      <c r="P613" s="2" t="s">
        <v>4</v>
      </c>
      <c r="Q613" s="2" t="s">
        <v>6</v>
      </c>
      <c r="R613" s="2" t="s">
        <v>7</v>
      </c>
      <c r="S613" s="3"/>
      <c r="V613" s="17"/>
      <c r="X613" s="1" t="s">
        <v>0</v>
      </c>
      <c r="Y613" s="19">
        <f>AD628</f>
        <v>0</v>
      </c>
      <c r="AA613" s="2" t="s">
        <v>1</v>
      </c>
      <c r="AB613" s="2" t="s">
        <v>2</v>
      </c>
      <c r="AC613" s="2" t="s">
        <v>3</v>
      </c>
      <c r="AD613" s="2" t="s">
        <v>4</v>
      </c>
      <c r="AJ613" s="2" t="s">
        <v>1</v>
      </c>
      <c r="AK613" s="2" t="s">
        <v>5</v>
      </c>
      <c r="AL613" s="2" t="s">
        <v>4</v>
      </c>
      <c r="AM613" s="2" t="s">
        <v>6</v>
      </c>
      <c r="AN613" s="2" t="s">
        <v>7</v>
      </c>
      <c r="AO613" s="3"/>
    </row>
    <row r="614" spans="2:41">
      <c r="C614" s="2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Y614" s="2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24</v>
      </c>
      <c r="C615" s="19">
        <f>IF(C612&gt;0,C612+C613,C613)</f>
        <v>239.52000000000044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24</v>
      </c>
      <c r="Y615" s="19">
        <f>IF(Y612&gt;0,Y612+Y613,Y613)</f>
        <v>239.52000000000044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9</v>
      </c>
      <c r="C616" s="20">
        <f>C640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9</v>
      </c>
      <c r="Y616" s="20">
        <f>Y640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6" t="s">
        <v>26</v>
      </c>
      <c r="C617" s="21">
        <f>C615-C616</f>
        <v>239.52000000000044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6" t="s">
        <v>27</v>
      </c>
      <c r="Y617" s="21">
        <f>Y615-Y616</f>
        <v>239.52000000000044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6"/>
      <c r="C618" s="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41" t="str">
        <f>IF(Y617&lt;0,"NO PAGAR","COBRAR'")</f>
        <v>COBRAR'</v>
      </c>
      <c r="Y618" s="14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141" t="str">
        <f>IF(C617&lt;0,"NO PAGAR","COBRAR'")</f>
        <v>COBRAR'</v>
      </c>
      <c r="C619" s="141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6"/>
      <c r="Y619" s="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32" t="s">
        <v>9</v>
      </c>
      <c r="C620" s="133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32" t="s">
        <v>9</v>
      </c>
      <c r="Y620" s="133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9" t="str">
        <f>IF(Y572&lt;0,"SALDO ADELANTADO","SALDO A FAVOR '")</f>
        <v>SALDO A FAVOR '</v>
      </c>
      <c r="C621" s="10" t="b">
        <f>IF(Y572&lt;=0,Y572*-1)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9" t="str">
        <f>IF(C617&lt;0,"SALDO ADELANTADO","SALDO A FAVOR'")</f>
        <v>SALDO A FAVOR'</v>
      </c>
      <c r="Y621" s="10" t="b">
        <f>IF(C617&lt;=0,C617*-1)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10</v>
      </c>
      <c r="C622" s="10">
        <f>R630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10</v>
      </c>
      <c r="Y622" s="10">
        <f>AN630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11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11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12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12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13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13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14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14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15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15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16</v>
      </c>
      <c r="C628" s="10"/>
      <c r="E628" s="134" t="s">
        <v>7</v>
      </c>
      <c r="F628" s="135"/>
      <c r="G628" s="136"/>
      <c r="H628" s="5">
        <f>SUM(H614:H627)</f>
        <v>0</v>
      </c>
      <c r="N628" s="3"/>
      <c r="O628" s="3"/>
      <c r="P628" s="3"/>
      <c r="Q628" s="3"/>
      <c r="R628" s="18"/>
      <c r="S628" s="3"/>
      <c r="V628" s="17"/>
      <c r="X628" s="11" t="s">
        <v>16</v>
      </c>
      <c r="Y628" s="10"/>
      <c r="AA628" s="134" t="s">
        <v>7</v>
      </c>
      <c r="AB628" s="135"/>
      <c r="AC628" s="136"/>
      <c r="AD628" s="5">
        <f>SUM(AD614:AD627)</f>
        <v>0</v>
      </c>
      <c r="AJ628" s="3"/>
      <c r="AK628" s="3"/>
      <c r="AL628" s="3"/>
      <c r="AM628" s="3"/>
      <c r="AN628" s="18"/>
      <c r="AO628" s="3"/>
    </row>
    <row r="629" spans="2:41">
      <c r="B629" s="11" t="s">
        <v>17</v>
      </c>
      <c r="C629" s="10"/>
      <c r="E629" s="13"/>
      <c r="F629" s="13"/>
      <c r="G629" s="13"/>
      <c r="N629" s="3"/>
      <c r="O629" s="3"/>
      <c r="P629" s="3"/>
      <c r="Q629" s="3"/>
      <c r="R629" s="18"/>
      <c r="S629" s="3"/>
      <c r="V629" s="17"/>
      <c r="X629" s="11" t="s">
        <v>17</v>
      </c>
      <c r="Y629" s="10"/>
      <c r="AA629" s="13"/>
      <c r="AB629" s="13"/>
      <c r="AC629" s="13"/>
      <c r="AJ629" s="3"/>
      <c r="AK629" s="3"/>
      <c r="AL629" s="3"/>
      <c r="AM629" s="3"/>
      <c r="AN629" s="18"/>
      <c r="AO629" s="3"/>
    </row>
    <row r="630" spans="2:41">
      <c r="B630" s="12"/>
      <c r="C630" s="10"/>
      <c r="N630" s="134" t="s">
        <v>7</v>
      </c>
      <c r="O630" s="135"/>
      <c r="P630" s="135"/>
      <c r="Q630" s="136"/>
      <c r="R630" s="18">
        <f>SUM(R614:R629)</f>
        <v>0</v>
      </c>
      <c r="S630" s="3"/>
      <c r="V630" s="17"/>
      <c r="X630" s="12"/>
      <c r="Y630" s="10"/>
      <c r="AJ630" s="134" t="s">
        <v>7</v>
      </c>
      <c r="AK630" s="135"/>
      <c r="AL630" s="135"/>
      <c r="AM630" s="136"/>
      <c r="AN630" s="18">
        <f>SUM(AN614:AN629)</f>
        <v>0</v>
      </c>
      <c r="AO630" s="3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E633" s="14"/>
      <c r="V633" s="17"/>
      <c r="X633" s="12"/>
      <c r="Y633" s="10"/>
      <c r="AA633" s="14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1"/>
      <c r="C639" s="10"/>
      <c r="V639" s="17"/>
      <c r="X639" s="11"/>
      <c r="Y639" s="10"/>
    </row>
    <row r="640" spans="2:41">
      <c r="B640" s="15" t="s">
        <v>18</v>
      </c>
      <c r="C640" s="16">
        <f>SUM(C621:C639)</f>
        <v>0</v>
      </c>
      <c r="D640" t="s">
        <v>22</v>
      </c>
      <c r="E640" t="s">
        <v>21</v>
      </c>
      <c r="V640" s="17"/>
      <c r="X640" s="15" t="s">
        <v>18</v>
      </c>
      <c r="Y640" s="16">
        <f>SUM(Y621:Y639)</f>
        <v>0</v>
      </c>
      <c r="Z640" t="s">
        <v>22</v>
      </c>
      <c r="AA640" t="s">
        <v>21</v>
      </c>
    </row>
    <row r="641" spans="5:31">
      <c r="E641" s="1" t="s">
        <v>19</v>
      </c>
      <c r="V641" s="17"/>
      <c r="AA641" s="1" t="s">
        <v>19</v>
      </c>
    </row>
    <row r="642" spans="5:31">
      <c r="V642" s="17"/>
    </row>
    <row r="643" spans="5:31">
      <c r="V643" s="17"/>
    </row>
    <row r="644" spans="5:31">
      <c r="V644" s="17"/>
    </row>
    <row r="645" spans="5:31">
      <c r="V645" s="17"/>
    </row>
    <row r="646" spans="5:31">
      <c r="V646" s="17"/>
    </row>
    <row r="647" spans="5:31">
      <c r="V647" s="17"/>
    </row>
    <row r="648" spans="5:31">
      <c r="V648" s="17"/>
    </row>
    <row r="649" spans="5:31">
      <c r="V649" s="17"/>
    </row>
    <row r="650" spans="5:31">
      <c r="V650" s="17"/>
    </row>
    <row r="651" spans="5:31">
      <c r="V651" s="17"/>
    </row>
    <row r="652" spans="5:31">
      <c r="V652" s="17"/>
    </row>
    <row r="653" spans="5:31">
      <c r="V653" s="17"/>
    </row>
    <row r="654" spans="5:31">
      <c r="V654" s="17"/>
      <c r="AC654" s="137" t="s">
        <v>29</v>
      </c>
      <c r="AD654" s="137"/>
      <c r="AE654" s="137"/>
    </row>
    <row r="655" spans="5:31" ht="15" customHeight="1">
      <c r="H655" s="84" t="s">
        <v>28</v>
      </c>
      <c r="I655" s="84"/>
      <c r="J655" s="84"/>
      <c r="V655" s="17"/>
      <c r="AC655" s="137"/>
      <c r="AD655" s="137"/>
      <c r="AE655" s="137"/>
    </row>
    <row r="656" spans="5:31" ht="15" customHeight="1">
      <c r="H656" s="84"/>
      <c r="I656" s="84"/>
      <c r="J656" s="84"/>
      <c r="V656" s="17"/>
      <c r="AC656" s="137"/>
      <c r="AD656" s="137"/>
      <c r="AE656" s="137"/>
    </row>
    <row r="657" spans="2:41">
      <c r="V657" s="17"/>
    </row>
    <row r="658" spans="2:41">
      <c r="V658" s="17"/>
    </row>
    <row r="659" spans="2:41" ht="23.25">
      <c r="B659" s="22" t="s">
        <v>68</v>
      </c>
      <c r="V659" s="17"/>
      <c r="X659" s="22" t="s">
        <v>68</v>
      </c>
    </row>
    <row r="660" spans="2:41" ht="23.25">
      <c r="B660" s="23" t="s">
        <v>32</v>
      </c>
      <c r="C660" s="20">
        <f>IF(X612="PAGADO",0,Y617)</f>
        <v>239.52000000000044</v>
      </c>
      <c r="E660" s="139" t="s">
        <v>20</v>
      </c>
      <c r="F660" s="139"/>
      <c r="G660" s="139"/>
      <c r="H660" s="139"/>
      <c r="V660" s="17"/>
      <c r="X660" s="23" t="s">
        <v>32</v>
      </c>
      <c r="Y660" s="20">
        <f>IF(B660="PAGADO",0,C665)</f>
        <v>239.52000000000044</v>
      </c>
      <c r="AA660" s="139" t="s">
        <v>20</v>
      </c>
      <c r="AB660" s="139"/>
      <c r="AC660" s="139"/>
      <c r="AD660" s="139"/>
    </row>
    <row r="661" spans="2:41">
      <c r="B661" s="1" t="s">
        <v>0</v>
      </c>
      <c r="C661" s="19">
        <f>H676</f>
        <v>0</v>
      </c>
      <c r="E661" s="2" t="s">
        <v>1</v>
      </c>
      <c r="F661" s="2" t="s">
        <v>2</v>
      </c>
      <c r="G661" s="2" t="s">
        <v>3</v>
      </c>
      <c r="H661" s="2" t="s">
        <v>4</v>
      </c>
      <c r="N661" s="2" t="s">
        <v>1</v>
      </c>
      <c r="O661" s="2" t="s">
        <v>5</v>
      </c>
      <c r="P661" s="2" t="s">
        <v>4</v>
      </c>
      <c r="Q661" s="2" t="s">
        <v>6</v>
      </c>
      <c r="R661" s="2" t="s">
        <v>7</v>
      </c>
      <c r="S661" s="3"/>
      <c r="V661" s="17"/>
      <c r="X661" s="1" t="s">
        <v>0</v>
      </c>
      <c r="Y661" s="19">
        <f>AD676</f>
        <v>0</v>
      </c>
      <c r="AA661" s="2" t="s">
        <v>1</v>
      </c>
      <c r="AB661" s="2" t="s">
        <v>2</v>
      </c>
      <c r="AC661" s="2" t="s">
        <v>3</v>
      </c>
      <c r="AD661" s="2" t="s">
        <v>4</v>
      </c>
      <c r="AJ661" s="2" t="s">
        <v>1</v>
      </c>
      <c r="AK661" s="2" t="s">
        <v>5</v>
      </c>
      <c r="AL661" s="2" t="s">
        <v>4</v>
      </c>
      <c r="AM661" s="2" t="s">
        <v>6</v>
      </c>
      <c r="AN661" s="2" t="s">
        <v>7</v>
      </c>
      <c r="AO661" s="3"/>
    </row>
    <row r="662" spans="2:41">
      <c r="C662" s="2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Y662" s="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24</v>
      </c>
      <c r="C663" s="19">
        <f>IF(C660&gt;0,C660+C661,C661)</f>
        <v>239.52000000000044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24</v>
      </c>
      <c r="Y663" s="19">
        <f>IF(Y660&gt;0,Y660+Y661,Y661)</f>
        <v>239.52000000000044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9</v>
      </c>
      <c r="C664" s="20">
        <f>C687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9</v>
      </c>
      <c r="Y664" s="20">
        <f>Y687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6" t="s">
        <v>25</v>
      </c>
      <c r="C665" s="21">
        <f>C663-C664</f>
        <v>239.52000000000044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 t="s">
        <v>8</v>
      </c>
      <c r="Y665" s="21">
        <f>Y663-Y664</f>
        <v>239.52000000000044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6.25">
      <c r="B666" s="140" t="str">
        <f>IF(C665&lt;0,"NO PAGAR","COBRAR")</f>
        <v>COBRAR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40" t="str">
        <f>IF(Y665&lt;0,"NO PAGAR","COBRAR")</f>
        <v>COBRAR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32" t="s">
        <v>9</v>
      </c>
      <c r="C667" s="13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32" t="s">
        <v>9</v>
      </c>
      <c r="Y667" s="133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9" t="str">
        <f>IF(C701&lt;0,"SALDO A FAVOR","SALDO ADELANTAD0'")</f>
        <v>SALDO ADELANTAD0'</v>
      </c>
      <c r="C668" s="10" t="b">
        <f>IF(Y612&lt;=0,Y612*-1)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9" t="str">
        <f>IF(C665&lt;0,"SALDO ADELANTADO","SALDO A FAVOR'")</f>
        <v>SALDO A FAVOR'</v>
      </c>
      <c r="Y668" s="10" t="b">
        <f>IF(C665&lt;=0,C665*-1)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10</v>
      </c>
      <c r="C669" s="10">
        <f>R678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10</v>
      </c>
      <c r="Y669" s="10">
        <f>AN678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11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11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12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12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13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13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14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14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15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15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16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16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17</v>
      </c>
      <c r="C676" s="10"/>
      <c r="E676" s="134" t="s">
        <v>7</v>
      </c>
      <c r="F676" s="135"/>
      <c r="G676" s="136"/>
      <c r="H676" s="5">
        <f>SUM(H662:H675)</f>
        <v>0</v>
      </c>
      <c r="N676" s="3"/>
      <c r="O676" s="3"/>
      <c r="P676" s="3"/>
      <c r="Q676" s="3"/>
      <c r="R676" s="18"/>
      <c r="S676" s="3"/>
      <c r="V676" s="17"/>
      <c r="X676" s="11" t="s">
        <v>17</v>
      </c>
      <c r="Y676" s="10"/>
      <c r="AA676" s="134" t="s">
        <v>7</v>
      </c>
      <c r="AB676" s="135"/>
      <c r="AC676" s="136"/>
      <c r="AD676" s="5">
        <f>SUM(AD662:AD675)</f>
        <v>0</v>
      </c>
      <c r="AJ676" s="3"/>
      <c r="AK676" s="3"/>
      <c r="AL676" s="3"/>
      <c r="AM676" s="3"/>
      <c r="AN676" s="18"/>
      <c r="AO676" s="3"/>
    </row>
    <row r="677" spans="2:41">
      <c r="B677" s="12"/>
      <c r="C677" s="10"/>
      <c r="E677" s="13"/>
      <c r="F677" s="13"/>
      <c r="G677" s="13"/>
      <c r="N677" s="3"/>
      <c r="O677" s="3"/>
      <c r="P677" s="3"/>
      <c r="Q677" s="3"/>
      <c r="R677" s="18"/>
      <c r="S677" s="3"/>
      <c r="V677" s="17"/>
      <c r="X677" s="12"/>
      <c r="Y677" s="10"/>
      <c r="AA677" s="13"/>
      <c r="AB677" s="13"/>
      <c r="AC677" s="13"/>
      <c r="AJ677" s="3"/>
      <c r="AK677" s="3"/>
      <c r="AL677" s="3"/>
      <c r="AM677" s="3"/>
      <c r="AN677" s="18"/>
      <c r="AO677" s="3"/>
    </row>
    <row r="678" spans="2:41">
      <c r="B678" s="12"/>
      <c r="C678" s="10"/>
      <c r="N678" s="134" t="s">
        <v>7</v>
      </c>
      <c r="O678" s="135"/>
      <c r="P678" s="135"/>
      <c r="Q678" s="136"/>
      <c r="R678" s="18">
        <f>SUM(R662:R677)</f>
        <v>0</v>
      </c>
      <c r="S678" s="3"/>
      <c r="V678" s="17"/>
      <c r="X678" s="12"/>
      <c r="Y678" s="10"/>
      <c r="AJ678" s="134" t="s">
        <v>7</v>
      </c>
      <c r="AK678" s="135"/>
      <c r="AL678" s="135"/>
      <c r="AM678" s="136"/>
      <c r="AN678" s="18">
        <f>SUM(AN662:AN677)</f>
        <v>0</v>
      </c>
      <c r="AO678" s="3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E681" s="14"/>
      <c r="V681" s="17"/>
      <c r="X681" s="12"/>
      <c r="Y681" s="10"/>
      <c r="AA681" s="14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1"/>
      <c r="C686" s="10"/>
      <c r="V686" s="17"/>
      <c r="X686" s="11"/>
      <c r="Y686" s="10"/>
    </row>
    <row r="687" spans="2:41">
      <c r="B687" s="15" t="s">
        <v>18</v>
      </c>
      <c r="C687" s="16">
        <f>SUM(C668:C686)</f>
        <v>0</v>
      </c>
      <c r="V687" s="17"/>
      <c r="X687" s="15" t="s">
        <v>18</v>
      </c>
      <c r="Y687" s="16">
        <f>SUM(Y668:Y686)</f>
        <v>0</v>
      </c>
    </row>
    <row r="688" spans="2:41">
      <c r="D688" t="s">
        <v>22</v>
      </c>
      <c r="E688" t="s">
        <v>21</v>
      </c>
      <c r="V688" s="17"/>
      <c r="Z688" t="s">
        <v>22</v>
      </c>
      <c r="AA688" t="s">
        <v>21</v>
      </c>
    </row>
    <row r="689" spans="1:43">
      <c r="E689" s="1" t="s">
        <v>19</v>
      </c>
      <c r="V689" s="17"/>
      <c r="AA689" s="1" t="s">
        <v>19</v>
      </c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V699" s="17"/>
    </row>
    <row r="700" spans="1:43" ht="15" customHeight="1">
      <c r="H700" s="84" t="s">
        <v>30</v>
      </c>
      <c r="I700" s="84"/>
      <c r="J700" s="84"/>
      <c r="V700" s="17"/>
      <c r="AA700" s="138" t="s">
        <v>31</v>
      </c>
      <c r="AB700" s="138"/>
      <c r="AC700" s="138"/>
    </row>
    <row r="701" spans="1:43" ht="15" customHeight="1">
      <c r="H701" s="84"/>
      <c r="I701" s="84"/>
      <c r="J701" s="84"/>
      <c r="V701" s="17"/>
      <c r="AA701" s="138"/>
      <c r="AB701" s="138"/>
      <c r="AC701" s="138"/>
    </row>
    <row r="702" spans="1:43">
      <c r="V702" s="17"/>
    </row>
    <row r="703" spans="1:43">
      <c r="V703" s="17"/>
    </row>
    <row r="704" spans="1:43" ht="23.25">
      <c r="B704" s="24" t="s">
        <v>68</v>
      </c>
      <c r="V704" s="17"/>
      <c r="X704" s="22" t="s">
        <v>68</v>
      </c>
    </row>
    <row r="705" spans="2:41" ht="23.25">
      <c r="B705" s="23" t="s">
        <v>32</v>
      </c>
      <c r="C705" s="20">
        <f>IF(X660="PAGADO",0,C665)</f>
        <v>239.52000000000044</v>
      </c>
      <c r="E705" s="139" t="s">
        <v>20</v>
      </c>
      <c r="F705" s="139"/>
      <c r="G705" s="139"/>
      <c r="H705" s="139"/>
      <c r="V705" s="17"/>
      <c r="X705" s="23" t="s">
        <v>32</v>
      </c>
      <c r="Y705" s="20">
        <f>IF(B1505="PAGADO",0,C710)</f>
        <v>239.52000000000044</v>
      </c>
      <c r="AA705" s="139" t="s">
        <v>20</v>
      </c>
      <c r="AB705" s="139"/>
      <c r="AC705" s="139"/>
      <c r="AD705" s="139"/>
    </row>
    <row r="706" spans="2:41">
      <c r="B706" s="1" t="s">
        <v>0</v>
      </c>
      <c r="C706" s="19">
        <f>H721</f>
        <v>0</v>
      </c>
      <c r="E706" s="2" t="s">
        <v>1</v>
      </c>
      <c r="F706" s="2" t="s">
        <v>2</v>
      </c>
      <c r="G706" s="2" t="s">
        <v>3</v>
      </c>
      <c r="H706" s="2" t="s">
        <v>4</v>
      </c>
      <c r="N706" s="2" t="s">
        <v>1</v>
      </c>
      <c r="O706" s="2" t="s">
        <v>5</v>
      </c>
      <c r="P706" s="2" t="s">
        <v>4</v>
      </c>
      <c r="Q706" s="2" t="s">
        <v>6</v>
      </c>
      <c r="R706" s="2" t="s">
        <v>7</v>
      </c>
      <c r="S706" s="3"/>
      <c r="V706" s="17"/>
      <c r="X706" s="1" t="s">
        <v>0</v>
      </c>
      <c r="Y706" s="19">
        <f>AD721</f>
        <v>0</v>
      </c>
      <c r="AA706" s="2" t="s">
        <v>1</v>
      </c>
      <c r="AB706" s="2" t="s">
        <v>2</v>
      </c>
      <c r="AC706" s="2" t="s">
        <v>3</v>
      </c>
      <c r="AD706" s="2" t="s">
        <v>4</v>
      </c>
      <c r="AJ706" s="2" t="s">
        <v>1</v>
      </c>
      <c r="AK706" s="2" t="s">
        <v>5</v>
      </c>
      <c r="AL706" s="2" t="s">
        <v>4</v>
      </c>
      <c r="AM706" s="2" t="s">
        <v>6</v>
      </c>
      <c r="AN706" s="2" t="s">
        <v>7</v>
      </c>
      <c r="AO706" s="3"/>
    </row>
    <row r="707" spans="2:41">
      <c r="C707" s="2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Y707" s="2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24</v>
      </c>
      <c r="C708" s="19">
        <f>IF(C705&gt;0,C705+C706,C706)</f>
        <v>239.52000000000044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24</v>
      </c>
      <c r="Y708" s="19">
        <f>IF(Y705&gt;0,Y705+Y706,Y706)</f>
        <v>239.52000000000044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9</v>
      </c>
      <c r="C709" s="20">
        <f>C733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9</v>
      </c>
      <c r="Y709" s="20">
        <f>Y733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6" t="s">
        <v>26</v>
      </c>
      <c r="C710" s="21">
        <f>C708-C709</f>
        <v>239.52000000000044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6" t="s">
        <v>27</v>
      </c>
      <c r="Y710" s="21">
        <f>Y708-Y709</f>
        <v>239.52000000000044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6"/>
      <c r="C711" s="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41" t="str">
        <f>IF(Y710&lt;0,"NO PAGAR","COBRAR'")</f>
        <v>COBRAR'</v>
      </c>
      <c r="Y711" s="141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141" t="str">
        <f>IF(C710&lt;0,"NO PAGAR","COBRAR'")</f>
        <v>COBRAR'</v>
      </c>
      <c r="C712" s="141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6"/>
      <c r="Y712" s="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32" t="s">
        <v>9</v>
      </c>
      <c r="C713" s="133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32" t="s">
        <v>9</v>
      </c>
      <c r="Y713" s="133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9" t="str">
        <f>IF(Y665&lt;0,"SALDO ADELANTADO","SALDO A FAVOR '")</f>
        <v>SALDO A FAVOR '</v>
      </c>
      <c r="C714" s="10" t="b">
        <f>IF(Y665&lt;=0,Y665*-1)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9" t="str">
        <f>IF(C710&lt;0,"SALDO ADELANTADO","SALDO A FAVOR'")</f>
        <v>SALDO A FAVOR'</v>
      </c>
      <c r="Y714" s="10" t="b">
        <f>IF(C710&lt;=0,C710*-1)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10</v>
      </c>
      <c r="C715" s="10">
        <f>R723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10</v>
      </c>
      <c r="Y715" s="10">
        <f>AN723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11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11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12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12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13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13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14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14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15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15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16</v>
      </c>
      <c r="C721" s="10"/>
      <c r="E721" s="134" t="s">
        <v>7</v>
      </c>
      <c r="F721" s="135"/>
      <c r="G721" s="136"/>
      <c r="H721" s="5">
        <f>SUM(H707:H720)</f>
        <v>0</v>
      </c>
      <c r="N721" s="3"/>
      <c r="O721" s="3"/>
      <c r="P721" s="3"/>
      <c r="Q721" s="3"/>
      <c r="R721" s="18"/>
      <c r="S721" s="3"/>
      <c r="V721" s="17"/>
      <c r="X721" s="11" t="s">
        <v>16</v>
      </c>
      <c r="Y721" s="10"/>
      <c r="AA721" s="134" t="s">
        <v>7</v>
      </c>
      <c r="AB721" s="135"/>
      <c r="AC721" s="136"/>
      <c r="AD721" s="5">
        <f>SUM(AD707:AD720)</f>
        <v>0</v>
      </c>
      <c r="AJ721" s="3"/>
      <c r="AK721" s="3"/>
      <c r="AL721" s="3"/>
      <c r="AM721" s="3"/>
      <c r="AN721" s="18"/>
      <c r="AO721" s="3"/>
    </row>
    <row r="722" spans="2:41">
      <c r="B722" s="11" t="s">
        <v>17</v>
      </c>
      <c r="C722" s="10"/>
      <c r="E722" s="13"/>
      <c r="F722" s="13"/>
      <c r="G722" s="13"/>
      <c r="N722" s="3"/>
      <c r="O722" s="3"/>
      <c r="P722" s="3"/>
      <c r="Q722" s="3"/>
      <c r="R722" s="18"/>
      <c r="S722" s="3"/>
      <c r="V722" s="17"/>
      <c r="X722" s="11" t="s">
        <v>17</v>
      </c>
      <c r="Y722" s="10"/>
      <c r="AA722" s="13"/>
      <c r="AB722" s="13"/>
      <c r="AC722" s="13"/>
      <c r="AJ722" s="3"/>
      <c r="AK722" s="3"/>
      <c r="AL722" s="3"/>
      <c r="AM722" s="3"/>
      <c r="AN722" s="18"/>
      <c r="AO722" s="3"/>
    </row>
    <row r="723" spans="2:41">
      <c r="B723" s="12"/>
      <c r="C723" s="10"/>
      <c r="N723" s="134" t="s">
        <v>7</v>
      </c>
      <c r="O723" s="135"/>
      <c r="P723" s="135"/>
      <c r="Q723" s="136"/>
      <c r="R723" s="18">
        <f>SUM(R707:R722)</f>
        <v>0</v>
      </c>
      <c r="S723" s="3"/>
      <c r="V723" s="17"/>
      <c r="X723" s="12"/>
      <c r="Y723" s="10"/>
      <c r="AJ723" s="134" t="s">
        <v>7</v>
      </c>
      <c r="AK723" s="135"/>
      <c r="AL723" s="135"/>
      <c r="AM723" s="136"/>
      <c r="AN723" s="18">
        <f>SUM(AN707:AN722)</f>
        <v>0</v>
      </c>
      <c r="AO723" s="3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E726" s="14"/>
      <c r="V726" s="17"/>
      <c r="X726" s="12"/>
      <c r="Y726" s="10"/>
      <c r="AA726" s="14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1"/>
      <c r="C732" s="10"/>
      <c r="V732" s="17"/>
      <c r="X732" s="11"/>
      <c r="Y732" s="10"/>
    </row>
    <row r="733" spans="2:41">
      <c r="B733" s="15" t="s">
        <v>18</v>
      </c>
      <c r="C733" s="16">
        <f>SUM(C714:C732)</f>
        <v>0</v>
      </c>
      <c r="D733" t="s">
        <v>22</v>
      </c>
      <c r="E733" t="s">
        <v>21</v>
      </c>
      <c r="V733" s="17"/>
      <c r="X733" s="15" t="s">
        <v>18</v>
      </c>
      <c r="Y733" s="16">
        <f>SUM(Y714:Y732)</f>
        <v>0</v>
      </c>
      <c r="Z733" t="s">
        <v>22</v>
      </c>
      <c r="AA733" t="s">
        <v>21</v>
      </c>
    </row>
    <row r="734" spans="2:41">
      <c r="E734" s="1" t="s">
        <v>19</v>
      </c>
      <c r="V734" s="17"/>
      <c r="AA734" s="1" t="s">
        <v>19</v>
      </c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  <c r="AC747" s="137" t="s">
        <v>29</v>
      </c>
      <c r="AD747" s="137"/>
      <c r="AE747" s="137"/>
    </row>
    <row r="748" spans="2:31" ht="15" customHeight="1">
      <c r="H748" s="84" t="s">
        <v>28</v>
      </c>
      <c r="I748" s="84"/>
      <c r="J748" s="84"/>
      <c r="V748" s="17"/>
      <c r="AC748" s="137"/>
      <c r="AD748" s="137"/>
      <c r="AE748" s="137"/>
    </row>
    <row r="749" spans="2:31" ht="15" customHeight="1">
      <c r="H749" s="84"/>
      <c r="I749" s="84"/>
      <c r="J749" s="84"/>
      <c r="V749" s="17"/>
      <c r="AC749" s="137"/>
      <c r="AD749" s="137"/>
      <c r="AE749" s="137"/>
    </row>
    <row r="750" spans="2:31">
      <c r="V750" s="17"/>
    </row>
    <row r="751" spans="2:31">
      <c r="V751" s="17"/>
    </row>
    <row r="752" spans="2:31" ht="23.25">
      <c r="B752" s="22" t="s">
        <v>69</v>
      </c>
      <c r="V752" s="17"/>
      <c r="X752" s="22" t="s">
        <v>69</v>
      </c>
    </row>
    <row r="753" spans="2:41" ht="23.25">
      <c r="B753" s="23" t="s">
        <v>32</v>
      </c>
      <c r="C753" s="20">
        <f>IF(X705="PAGADO",0,Y710)</f>
        <v>239.52000000000044</v>
      </c>
      <c r="E753" s="139" t="s">
        <v>20</v>
      </c>
      <c r="F753" s="139"/>
      <c r="G753" s="139"/>
      <c r="H753" s="139"/>
      <c r="V753" s="17"/>
      <c r="X753" s="23" t="s">
        <v>32</v>
      </c>
      <c r="Y753" s="20">
        <f>IF(B753="PAGADO",0,C758)</f>
        <v>239.52000000000044</v>
      </c>
      <c r="AA753" s="139" t="s">
        <v>20</v>
      </c>
      <c r="AB753" s="139"/>
      <c r="AC753" s="139"/>
      <c r="AD753" s="139"/>
    </row>
    <row r="754" spans="2:41">
      <c r="B754" s="1" t="s">
        <v>0</v>
      </c>
      <c r="C754" s="19">
        <f>H769</f>
        <v>0</v>
      </c>
      <c r="E754" s="2" t="s">
        <v>1</v>
      </c>
      <c r="F754" s="2" t="s">
        <v>2</v>
      </c>
      <c r="G754" s="2" t="s">
        <v>3</v>
      </c>
      <c r="H754" s="2" t="s">
        <v>4</v>
      </c>
      <c r="N754" s="2" t="s">
        <v>1</v>
      </c>
      <c r="O754" s="2" t="s">
        <v>5</v>
      </c>
      <c r="P754" s="2" t="s">
        <v>4</v>
      </c>
      <c r="Q754" s="2" t="s">
        <v>6</v>
      </c>
      <c r="R754" s="2" t="s">
        <v>7</v>
      </c>
      <c r="S754" s="3"/>
      <c r="V754" s="17"/>
      <c r="X754" s="1" t="s">
        <v>0</v>
      </c>
      <c r="Y754" s="19">
        <f>AD769</f>
        <v>0</v>
      </c>
      <c r="AA754" s="2" t="s">
        <v>1</v>
      </c>
      <c r="AB754" s="2" t="s">
        <v>2</v>
      </c>
      <c r="AC754" s="2" t="s">
        <v>3</v>
      </c>
      <c r="AD754" s="2" t="s">
        <v>4</v>
      </c>
      <c r="AJ754" s="2" t="s">
        <v>1</v>
      </c>
      <c r="AK754" s="2" t="s">
        <v>5</v>
      </c>
      <c r="AL754" s="2" t="s">
        <v>4</v>
      </c>
      <c r="AM754" s="2" t="s">
        <v>6</v>
      </c>
      <c r="AN754" s="2" t="s">
        <v>7</v>
      </c>
      <c r="AO754" s="3"/>
    </row>
    <row r="755" spans="2:41">
      <c r="C755" s="2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Y755" s="2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24</v>
      </c>
      <c r="C756" s="19">
        <f>IF(C753&gt;0,C753+C754,C754)</f>
        <v>239.52000000000044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24</v>
      </c>
      <c r="Y756" s="19">
        <f>IF(Y753&gt;0,Y753+Y754,Y754)</f>
        <v>239.52000000000044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9</v>
      </c>
      <c r="C757" s="20">
        <f>C780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9</v>
      </c>
      <c r="Y757" s="20">
        <f>Y780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6" t="s">
        <v>25</v>
      </c>
      <c r="C758" s="21">
        <f>C756-C757</f>
        <v>239.52000000000044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 t="s">
        <v>8</v>
      </c>
      <c r="Y758" s="21">
        <f>Y756-Y757</f>
        <v>239.52000000000044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6.25">
      <c r="B759" s="140" t="str">
        <f>IF(C758&lt;0,"NO PAGAR","COBRAR")</f>
        <v>COBRAR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40" t="str">
        <f>IF(Y758&lt;0,"NO PAGAR","COBRAR")</f>
        <v>COBRAR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32" t="s">
        <v>9</v>
      </c>
      <c r="C760" s="133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32" t="s">
        <v>9</v>
      </c>
      <c r="Y760" s="133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9" t="str">
        <f>IF(C794&lt;0,"SALDO A FAVOR","SALDO ADELANTAD0'")</f>
        <v>SALDO ADELANTAD0'</v>
      </c>
      <c r="C761" s="10" t="b">
        <f>IF(Y705&lt;=0,Y705*-1)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9" t="str">
        <f>IF(C758&lt;0,"SALDO ADELANTADO","SALDO A FAVOR'")</f>
        <v>SALDO A FAVOR'</v>
      </c>
      <c r="Y761" s="10" t="b">
        <f>IF(C758&lt;=0,C758*-1)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10</v>
      </c>
      <c r="C762" s="10">
        <f>R771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10</v>
      </c>
      <c r="Y762" s="10">
        <f>AN771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11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11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12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12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13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13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14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14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15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15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16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16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17</v>
      </c>
      <c r="C769" s="10"/>
      <c r="E769" s="134" t="s">
        <v>7</v>
      </c>
      <c r="F769" s="135"/>
      <c r="G769" s="136"/>
      <c r="H769" s="5">
        <f>SUM(H755:H768)</f>
        <v>0</v>
      </c>
      <c r="N769" s="3"/>
      <c r="O769" s="3"/>
      <c r="P769" s="3"/>
      <c r="Q769" s="3"/>
      <c r="R769" s="18"/>
      <c r="S769" s="3"/>
      <c r="V769" s="17"/>
      <c r="X769" s="11" t="s">
        <v>17</v>
      </c>
      <c r="Y769" s="10"/>
      <c r="AA769" s="134" t="s">
        <v>7</v>
      </c>
      <c r="AB769" s="135"/>
      <c r="AC769" s="136"/>
      <c r="AD769" s="5">
        <f>SUM(AD755:AD768)</f>
        <v>0</v>
      </c>
      <c r="AJ769" s="3"/>
      <c r="AK769" s="3"/>
      <c r="AL769" s="3"/>
      <c r="AM769" s="3"/>
      <c r="AN769" s="18"/>
      <c r="AO769" s="3"/>
    </row>
    <row r="770" spans="2:41">
      <c r="B770" s="12"/>
      <c r="C770" s="10"/>
      <c r="E770" s="13"/>
      <c r="F770" s="13"/>
      <c r="G770" s="13"/>
      <c r="N770" s="3"/>
      <c r="O770" s="3"/>
      <c r="P770" s="3"/>
      <c r="Q770" s="3"/>
      <c r="R770" s="18"/>
      <c r="S770" s="3"/>
      <c r="V770" s="17"/>
      <c r="X770" s="12"/>
      <c r="Y770" s="10"/>
      <c r="AA770" s="13"/>
      <c r="AB770" s="13"/>
      <c r="AC770" s="13"/>
      <c r="AJ770" s="3"/>
      <c r="AK770" s="3"/>
      <c r="AL770" s="3"/>
      <c r="AM770" s="3"/>
      <c r="AN770" s="18"/>
      <c r="AO770" s="3"/>
    </row>
    <row r="771" spans="2:41">
      <c r="B771" s="12"/>
      <c r="C771" s="10"/>
      <c r="N771" s="134" t="s">
        <v>7</v>
      </c>
      <c r="O771" s="135"/>
      <c r="P771" s="135"/>
      <c r="Q771" s="136"/>
      <c r="R771" s="18">
        <f>SUM(R755:R770)</f>
        <v>0</v>
      </c>
      <c r="S771" s="3"/>
      <c r="V771" s="17"/>
      <c r="X771" s="12"/>
      <c r="Y771" s="10"/>
      <c r="AJ771" s="134" t="s">
        <v>7</v>
      </c>
      <c r="AK771" s="135"/>
      <c r="AL771" s="135"/>
      <c r="AM771" s="136"/>
      <c r="AN771" s="18">
        <f>SUM(AN755:AN770)</f>
        <v>0</v>
      </c>
      <c r="AO771" s="3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E774" s="14"/>
      <c r="V774" s="17"/>
      <c r="X774" s="12"/>
      <c r="Y774" s="10"/>
      <c r="AA774" s="14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1"/>
      <c r="C779" s="10"/>
      <c r="V779" s="17"/>
      <c r="X779" s="11"/>
      <c r="Y779" s="10"/>
    </row>
    <row r="780" spans="2:41">
      <c r="B780" s="15" t="s">
        <v>18</v>
      </c>
      <c r="C780" s="16">
        <f>SUM(C761:C779)</f>
        <v>0</v>
      </c>
      <c r="V780" s="17"/>
      <c r="X780" s="15" t="s">
        <v>18</v>
      </c>
      <c r="Y780" s="16">
        <f>SUM(Y761:Y779)</f>
        <v>0</v>
      </c>
    </row>
    <row r="781" spans="2:41">
      <c r="D781" t="s">
        <v>22</v>
      </c>
      <c r="E781" t="s">
        <v>21</v>
      </c>
      <c r="V781" s="17"/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V792" s="17"/>
    </row>
    <row r="793" spans="1:43" ht="15" customHeight="1">
      <c r="H793" s="84" t="s">
        <v>30</v>
      </c>
      <c r="I793" s="84"/>
      <c r="J793" s="84"/>
      <c r="V793" s="17"/>
      <c r="AA793" s="138" t="s">
        <v>31</v>
      </c>
      <c r="AB793" s="138"/>
      <c r="AC793" s="138"/>
    </row>
    <row r="794" spans="1:43" ht="15" customHeight="1">
      <c r="H794" s="84"/>
      <c r="I794" s="84"/>
      <c r="J794" s="84"/>
      <c r="V794" s="17"/>
      <c r="AA794" s="138"/>
      <c r="AB794" s="138"/>
      <c r="AC794" s="138"/>
    </row>
    <row r="795" spans="1:43">
      <c r="V795" s="17"/>
    </row>
    <row r="796" spans="1:43">
      <c r="V796" s="17"/>
    </row>
    <row r="797" spans="1:43" ht="23.25">
      <c r="B797" s="24" t="s">
        <v>69</v>
      </c>
      <c r="V797" s="17"/>
      <c r="X797" s="22" t="s">
        <v>69</v>
      </c>
    </row>
    <row r="798" spans="1:43" ht="23.25">
      <c r="B798" s="23" t="s">
        <v>32</v>
      </c>
      <c r="C798" s="20">
        <f>IF(X753="PAGADO",0,C758)</f>
        <v>239.52000000000044</v>
      </c>
      <c r="E798" s="139" t="s">
        <v>20</v>
      </c>
      <c r="F798" s="139"/>
      <c r="G798" s="139"/>
      <c r="H798" s="139"/>
      <c r="V798" s="17"/>
      <c r="X798" s="23" t="s">
        <v>32</v>
      </c>
      <c r="Y798" s="20">
        <f>IF(B1598="PAGADO",0,C803)</f>
        <v>239.52000000000044</v>
      </c>
      <c r="AA798" s="139" t="s">
        <v>20</v>
      </c>
      <c r="AB798" s="139"/>
      <c r="AC798" s="139"/>
      <c r="AD798" s="139"/>
    </row>
    <row r="799" spans="1:43">
      <c r="B799" s="1" t="s">
        <v>0</v>
      </c>
      <c r="C799" s="19">
        <f>H814</f>
        <v>0</v>
      </c>
      <c r="E799" s="2" t="s">
        <v>1</v>
      </c>
      <c r="F799" s="2" t="s">
        <v>2</v>
      </c>
      <c r="G799" s="2" t="s">
        <v>3</v>
      </c>
      <c r="H799" s="2" t="s">
        <v>4</v>
      </c>
      <c r="N799" s="2" t="s">
        <v>1</v>
      </c>
      <c r="O799" s="2" t="s">
        <v>5</v>
      </c>
      <c r="P799" s="2" t="s">
        <v>4</v>
      </c>
      <c r="Q799" s="2" t="s">
        <v>6</v>
      </c>
      <c r="R799" s="2" t="s">
        <v>7</v>
      </c>
      <c r="S799" s="3"/>
      <c r="V799" s="17"/>
      <c r="X799" s="1" t="s">
        <v>0</v>
      </c>
      <c r="Y799" s="19">
        <f>AD814</f>
        <v>0</v>
      </c>
      <c r="AA799" s="2" t="s">
        <v>1</v>
      </c>
      <c r="AB799" s="2" t="s">
        <v>2</v>
      </c>
      <c r="AC799" s="2" t="s">
        <v>3</v>
      </c>
      <c r="AD799" s="2" t="s">
        <v>4</v>
      </c>
      <c r="AJ799" s="2" t="s">
        <v>1</v>
      </c>
      <c r="AK799" s="2" t="s">
        <v>5</v>
      </c>
      <c r="AL799" s="2" t="s">
        <v>4</v>
      </c>
      <c r="AM799" s="2" t="s">
        <v>6</v>
      </c>
      <c r="AN799" s="2" t="s">
        <v>7</v>
      </c>
      <c r="AO799" s="3"/>
    </row>
    <row r="800" spans="1:43">
      <c r="C800" s="2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Y800" s="2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24</v>
      </c>
      <c r="C801" s="19">
        <f>IF(C798&gt;0,C798+C799,C799)</f>
        <v>239.52000000000044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24</v>
      </c>
      <c r="Y801" s="19">
        <f>IF(Y798&gt;0,Y798+Y799,Y799)</f>
        <v>239.52000000000044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9</v>
      </c>
      <c r="C802" s="20">
        <f>C826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9</v>
      </c>
      <c r="Y802" s="20">
        <f>Y826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6" t="s">
        <v>26</v>
      </c>
      <c r="C803" s="21">
        <f>C801-C802</f>
        <v>239.52000000000044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6" t="s">
        <v>27</v>
      </c>
      <c r="Y803" s="21">
        <f>Y801-Y802</f>
        <v>239.52000000000044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6"/>
      <c r="C804" s="7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41" t="str">
        <f>IF(Y803&lt;0,"NO PAGAR","COBRAR'")</f>
        <v>COBRAR'</v>
      </c>
      <c r="Y804" s="141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141" t="str">
        <f>IF(C803&lt;0,"NO PAGAR","COBRAR'")</f>
        <v>COBRAR'</v>
      </c>
      <c r="C805" s="141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6"/>
      <c r="Y805" s="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32" t="s">
        <v>9</v>
      </c>
      <c r="C806" s="133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32" t="s">
        <v>9</v>
      </c>
      <c r="Y806" s="133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9" t="str">
        <f>IF(Y758&lt;0,"SALDO ADELANTADO","SALDO A FAVOR '")</f>
        <v>SALDO A FAVOR '</v>
      </c>
      <c r="C807" s="10" t="b">
        <f>IF(Y758&lt;=0,Y758*-1)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9" t="str">
        <f>IF(C803&lt;0,"SALDO ADELANTADO","SALDO A FAVOR'")</f>
        <v>SALDO A FAVOR'</v>
      </c>
      <c r="Y807" s="10" t="b">
        <f>IF(C803&lt;=0,C803*-1)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10</v>
      </c>
      <c r="C808" s="10">
        <f>R816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10</v>
      </c>
      <c r="Y808" s="10">
        <f>AN816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11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11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12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12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13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13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14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14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15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15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16</v>
      </c>
      <c r="C814" s="10"/>
      <c r="E814" s="134" t="s">
        <v>7</v>
      </c>
      <c r="F814" s="135"/>
      <c r="G814" s="136"/>
      <c r="H814" s="5">
        <f>SUM(H800:H813)</f>
        <v>0</v>
      </c>
      <c r="N814" s="3"/>
      <c r="O814" s="3"/>
      <c r="P814" s="3"/>
      <c r="Q814" s="3"/>
      <c r="R814" s="18"/>
      <c r="S814" s="3"/>
      <c r="V814" s="17"/>
      <c r="X814" s="11" t="s">
        <v>16</v>
      </c>
      <c r="Y814" s="10"/>
      <c r="AA814" s="134" t="s">
        <v>7</v>
      </c>
      <c r="AB814" s="135"/>
      <c r="AC814" s="136"/>
      <c r="AD814" s="5">
        <f>SUM(AD800:AD813)</f>
        <v>0</v>
      </c>
      <c r="AJ814" s="3"/>
      <c r="AK814" s="3"/>
      <c r="AL814" s="3"/>
      <c r="AM814" s="3"/>
      <c r="AN814" s="18"/>
      <c r="AO814" s="3"/>
    </row>
    <row r="815" spans="2:41">
      <c r="B815" s="11" t="s">
        <v>17</v>
      </c>
      <c r="C815" s="10"/>
      <c r="E815" s="13"/>
      <c r="F815" s="13"/>
      <c r="G815" s="13"/>
      <c r="N815" s="3"/>
      <c r="O815" s="3"/>
      <c r="P815" s="3"/>
      <c r="Q815" s="3"/>
      <c r="R815" s="18"/>
      <c r="S815" s="3"/>
      <c r="V815" s="17"/>
      <c r="X815" s="11" t="s">
        <v>17</v>
      </c>
      <c r="Y815" s="10"/>
      <c r="AA815" s="13"/>
      <c r="AB815" s="13"/>
      <c r="AC815" s="13"/>
      <c r="AJ815" s="3"/>
      <c r="AK815" s="3"/>
      <c r="AL815" s="3"/>
      <c r="AM815" s="3"/>
      <c r="AN815" s="18"/>
      <c r="AO815" s="3"/>
    </row>
    <row r="816" spans="2:41">
      <c r="B816" s="12"/>
      <c r="C816" s="10"/>
      <c r="N816" s="134" t="s">
        <v>7</v>
      </c>
      <c r="O816" s="135"/>
      <c r="P816" s="135"/>
      <c r="Q816" s="136"/>
      <c r="R816" s="18">
        <f>SUM(R800:R815)</f>
        <v>0</v>
      </c>
      <c r="S816" s="3"/>
      <c r="V816" s="17"/>
      <c r="X816" s="12"/>
      <c r="Y816" s="10"/>
      <c r="AJ816" s="134" t="s">
        <v>7</v>
      </c>
      <c r="AK816" s="135"/>
      <c r="AL816" s="135"/>
      <c r="AM816" s="136"/>
      <c r="AN816" s="18">
        <f>SUM(AN800:AN815)</f>
        <v>0</v>
      </c>
      <c r="AO816" s="3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E819" s="14"/>
      <c r="V819" s="17"/>
      <c r="X819" s="12"/>
      <c r="Y819" s="10"/>
      <c r="AA819" s="14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2"/>
      <c r="C824" s="10"/>
      <c r="V824" s="17"/>
      <c r="X824" s="12"/>
      <c r="Y824" s="10"/>
    </row>
    <row r="825" spans="2:27">
      <c r="B825" s="11"/>
      <c r="C825" s="10"/>
      <c r="V825" s="17"/>
      <c r="X825" s="11"/>
      <c r="Y825" s="10"/>
    </row>
    <row r="826" spans="2:27">
      <c r="B826" s="15" t="s">
        <v>18</v>
      </c>
      <c r="C826" s="16">
        <f>SUM(C807:C825)</f>
        <v>0</v>
      </c>
      <c r="D826" t="s">
        <v>22</v>
      </c>
      <c r="E826" t="s">
        <v>21</v>
      </c>
      <c r="V826" s="17"/>
      <c r="X826" s="15" t="s">
        <v>18</v>
      </c>
      <c r="Y826" s="16">
        <f>SUM(Y807:Y825)</f>
        <v>0</v>
      </c>
      <c r="Z826" t="s">
        <v>22</v>
      </c>
      <c r="AA826" t="s">
        <v>21</v>
      </c>
    </row>
    <row r="827" spans="2:27">
      <c r="E827" s="1" t="s">
        <v>19</v>
      </c>
      <c r="V827" s="17"/>
      <c r="AA827" s="1" t="s">
        <v>19</v>
      </c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  <c r="AC840" s="137" t="s">
        <v>29</v>
      </c>
      <c r="AD840" s="137"/>
      <c r="AE840" s="137"/>
    </row>
    <row r="841" spans="2:41" ht="15" customHeight="1">
      <c r="H841" s="84" t="s">
        <v>28</v>
      </c>
      <c r="I841" s="84"/>
      <c r="J841" s="84"/>
      <c r="V841" s="17"/>
      <c r="AC841" s="137"/>
      <c r="AD841" s="137"/>
      <c r="AE841" s="137"/>
    </row>
    <row r="842" spans="2:41" ht="15" customHeight="1">
      <c r="H842" s="84"/>
      <c r="I842" s="84"/>
      <c r="J842" s="84"/>
      <c r="V842" s="17"/>
      <c r="AC842" s="137"/>
      <c r="AD842" s="137"/>
      <c r="AE842" s="137"/>
    </row>
    <row r="843" spans="2:41">
      <c r="V843" s="17"/>
    </row>
    <row r="844" spans="2:41">
      <c r="V844" s="17"/>
    </row>
    <row r="845" spans="2:41" ht="23.25">
      <c r="B845" s="22" t="s">
        <v>70</v>
      </c>
      <c r="V845" s="17"/>
      <c r="X845" s="22" t="s">
        <v>70</v>
      </c>
    </row>
    <row r="846" spans="2:41" ht="23.25">
      <c r="B846" s="23" t="s">
        <v>32</v>
      </c>
      <c r="C846" s="20">
        <f>IF(X798="PAGADO",0,Y803)</f>
        <v>239.52000000000044</v>
      </c>
      <c r="E846" s="139" t="s">
        <v>20</v>
      </c>
      <c r="F846" s="139"/>
      <c r="G846" s="139"/>
      <c r="H846" s="139"/>
      <c r="V846" s="17"/>
      <c r="X846" s="23" t="s">
        <v>32</v>
      </c>
      <c r="Y846" s="20">
        <f>IF(B846="PAGADO",0,C851)</f>
        <v>239.52000000000044</v>
      </c>
      <c r="AA846" s="139" t="s">
        <v>20</v>
      </c>
      <c r="AB846" s="139"/>
      <c r="AC846" s="139"/>
      <c r="AD846" s="139"/>
    </row>
    <row r="847" spans="2:41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2:41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239.52000000000044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IF(Y846&gt;0,Y847+Y846,Y847)</f>
        <v>239.52000000000044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C873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Y873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25</v>
      </c>
      <c r="C851" s="21">
        <f>C849-C850</f>
        <v>239.52000000000044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8</v>
      </c>
      <c r="Y851" s="21">
        <f>Y849-Y850</f>
        <v>239.52000000000044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6.25">
      <c r="B852" s="140" t="str">
        <f>IF(C851&lt;0,"NO PAGAR","COBRAR")</f>
        <v>COBRAR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40" t="str">
        <f>IF(Y851&lt;0,"NO PAGAR","COBRAR")</f>
        <v>COBRAR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32" t="s">
        <v>9</v>
      </c>
      <c r="C853" s="133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32" t="s">
        <v>9</v>
      </c>
      <c r="Y853" s="133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9" t="str">
        <f>IF(C887&lt;0,"SALDO A FAVOR","SALDO ADELANTAD0'")</f>
        <v>SALDO ADELANTAD0'</v>
      </c>
      <c r="C854" s="10" t="b">
        <f>IF(Y798&lt;=0,Y798*-1)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IF(C851&lt;0,"SALDO ADELANTADO","SALDO A FAVOR'")</f>
        <v>SALDO A FAVOR'</v>
      </c>
      <c r="Y854" s="10" t="b">
        <f>IF(C851&lt;=0,C851*-1)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10</v>
      </c>
      <c r="C855" s="10">
        <f>R864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AN864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16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17</v>
      </c>
      <c r="C862" s="10"/>
      <c r="E862" s="134" t="s">
        <v>7</v>
      </c>
      <c r="F862" s="135"/>
      <c r="G862" s="136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34" t="s">
        <v>7</v>
      </c>
      <c r="AB862" s="135"/>
      <c r="AC862" s="136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2"/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2"/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34" t="s">
        <v>7</v>
      </c>
      <c r="O864" s="135"/>
      <c r="P864" s="135"/>
      <c r="Q864" s="136"/>
      <c r="R864" s="18">
        <f>SUM(R848:R863)</f>
        <v>0</v>
      </c>
      <c r="S864" s="3"/>
      <c r="V864" s="17"/>
      <c r="X864" s="12"/>
      <c r="Y864" s="10"/>
      <c r="AJ864" s="134" t="s">
        <v>7</v>
      </c>
      <c r="AK864" s="135"/>
      <c r="AL864" s="135"/>
      <c r="AM864" s="136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1"/>
      <c r="C872" s="10"/>
      <c r="V872" s="17"/>
      <c r="X872" s="11"/>
      <c r="Y872" s="10"/>
    </row>
    <row r="873" spans="2:27">
      <c r="B873" s="15" t="s">
        <v>18</v>
      </c>
      <c r="C873" s="16">
        <f>SUM(C854:C872)</f>
        <v>0</v>
      </c>
      <c r="V873" s="17"/>
      <c r="X873" s="15" t="s">
        <v>18</v>
      </c>
      <c r="Y873" s="16">
        <f>SUM(Y854:Y872)</f>
        <v>0</v>
      </c>
    </row>
    <row r="874" spans="2:27">
      <c r="D874" t="s">
        <v>22</v>
      </c>
      <c r="E874" t="s">
        <v>21</v>
      </c>
      <c r="V874" s="17"/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V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V885" s="17"/>
    </row>
    <row r="886" spans="1:43" ht="15" customHeight="1">
      <c r="H886" s="84" t="s">
        <v>30</v>
      </c>
      <c r="I886" s="84"/>
      <c r="J886" s="84"/>
      <c r="V886" s="17"/>
      <c r="AA886" s="138" t="s">
        <v>31</v>
      </c>
      <c r="AB886" s="138"/>
      <c r="AC886" s="138"/>
    </row>
    <row r="887" spans="1:43" ht="15" customHeight="1">
      <c r="H887" s="84"/>
      <c r="I887" s="84"/>
      <c r="J887" s="84"/>
      <c r="V887" s="17"/>
      <c r="AA887" s="138"/>
      <c r="AB887" s="138"/>
      <c r="AC887" s="138"/>
    </row>
    <row r="888" spans="1:43">
      <c r="V888" s="17"/>
    </row>
    <row r="889" spans="1:43">
      <c r="V889" s="17"/>
    </row>
    <row r="890" spans="1:43" ht="23.25">
      <c r="B890" s="24" t="s">
        <v>70</v>
      </c>
      <c r="V890" s="17"/>
      <c r="X890" s="22" t="s">
        <v>70</v>
      </c>
    </row>
    <row r="891" spans="1:43" ht="23.25">
      <c r="B891" s="23" t="s">
        <v>32</v>
      </c>
      <c r="C891" s="20">
        <f>IF(X846="PAGADO",0,C851)</f>
        <v>239.52000000000044</v>
      </c>
      <c r="E891" s="139" t="s">
        <v>20</v>
      </c>
      <c r="F891" s="139"/>
      <c r="G891" s="139"/>
      <c r="H891" s="139"/>
      <c r="V891" s="17"/>
      <c r="X891" s="23" t="s">
        <v>32</v>
      </c>
      <c r="Y891" s="20">
        <f>IF(B1691="PAGADO",0,C896)</f>
        <v>239.52000000000044</v>
      </c>
      <c r="AA891" s="139" t="s">
        <v>20</v>
      </c>
      <c r="AB891" s="139"/>
      <c r="AC891" s="139"/>
      <c r="AD891" s="139"/>
    </row>
    <row r="892" spans="1:43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1:43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24</v>
      </c>
      <c r="C894" s="19">
        <f>IF(C891&gt;0,C891+C892,C892)</f>
        <v>239.52000000000044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IF(Y891&gt;0,Y891+Y892,Y892)</f>
        <v>239.52000000000044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9</v>
      </c>
      <c r="C895" s="20">
        <f>C919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Y919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6" t="s">
        <v>26</v>
      </c>
      <c r="C896" s="21">
        <f>C894-C895</f>
        <v>239.52000000000044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27</v>
      </c>
      <c r="Y896" s="21">
        <f>Y894-Y895</f>
        <v>239.52000000000044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6"/>
      <c r="C897" s="7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41" t="str">
        <f>IF(Y896&lt;0,"NO PAGAR","COBRAR'")</f>
        <v>COBRAR'</v>
      </c>
      <c r="Y897" s="14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141" t="str">
        <f>IF(C896&lt;0,"NO PAGAR","COBRAR'")</f>
        <v>COBRAR'</v>
      </c>
      <c r="C898" s="141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/>
      <c r="Y898" s="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32" t="s">
        <v>9</v>
      </c>
      <c r="C899" s="133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32" t="s">
        <v>9</v>
      </c>
      <c r="Y899" s="133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9" t="str">
        <f>IF(Y851&lt;0,"SALDO ADELANTADO","SALDO A FAVOR '")</f>
        <v>SALDO A FAVOR '</v>
      </c>
      <c r="C900" s="10" t="b">
        <f>IF(Y851&lt;=0,Y851*-1)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9" t="str">
        <f>IF(C896&lt;0,"SALDO ADELANTADO","SALDO A FAVOR'")</f>
        <v>SALDO A FAVOR'</v>
      </c>
      <c r="Y900" s="10" t="b">
        <f>IF(C896&lt;=0,C896*-1)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10</v>
      </c>
      <c r="C901" s="10">
        <f>R909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10</v>
      </c>
      <c r="Y901" s="10">
        <f>AN909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11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11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12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12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13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13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14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14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15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15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16</v>
      </c>
      <c r="C907" s="10"/>
      <c r="E907" s="134" t="s">
        <v>7</v>
      </c>
      <c r="F907" s="135"/>
      <c r="G907" s="136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16</v>
      </c>
      <c r="Y907" s="10"/>
      <c r="AA907" s="134" t="s">
        <v>7</v>
      </c>
      <c r="AB907" s="135"/>
      <c r="AC907" s="136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1" t="s">
        <v>17</v>
      </c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1" t="s">
        <v>17</v>
      </c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34" t="s">
        <v>7</v>
      </c>
      <c r="O909" s="135"/>
      <c r="P909" s="135"/>
      <c r="Q909" s="136"/>
      <c r="R909" s="18">
        <f>SUM(R893:R908)</f>
        <v>0</v>
      </c>
      <c r="S909" s="3"/>
      <c r="V909" s="17"/>
      <c r="X909" s="12"/>
      <c r="Y909" s="10"/>
      <c r="AJ909" s="134" t="s">
        <v>7</v>
      </c>
      <c r="AK909" s="135"/>
      <c r="AL909" s="135"/>
      <c r="AM909" s="136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1"/>
      <c r="C918" s="10"/>
      <c r="V918" s="17"/>
      <c r="X918" s="11"/>
      <c r="Y918" s="10"/>
    </row>
    <row r="919" spans="2:27">
      <c r="B919" s="15" t="s">
        <v>18</v>
      </c>
      <c r="C919" s="16">
        <f>SUM(C900:C918)</f>
        <v>0</v>
      </c>
      <c r="D919" t="s">
        <v>22</v>
      </c>
      <c r="E919" t="s">
        <v>21</v>
      </c>
      <c r="V919" s="17"/>
      <c r="X919" s="15" t="s">
        <v>18</v>
      </c>
      <c r="Y919" s="16">
        <f>SUM(Y900:Y918)</f>
        <v>0</v>
      </c>
      <c r="Z919" t="s">
        <v>22</v>
      </c>
      <c r="AA919" t="s">
        <v>21</v>
      </c>
    </row>
    <row r="920" spans="2:27">
      <c r="E920" s="1" t="s">
        <v>19</v>
      </c>
      <c r="V920" s="17"/>
      <c r="AA920" s="1" t="s">
        <v>19</v>
      </c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  <c r="AC934" s="137" t="s">
        <v>29</v>
      </c>
      <c r="AD934" s="137"/>
      <c r="AE934" s="137"/>
    </row>
    <row r="935" spans="2:41" ht="15" customHeight="1">
      <c r="H935" s="84" t="s">
        <v>28</v>
      </c>
      <c r="I935" s="84"/>
      <c r="J935" s="84"/>
      <c r="V935" s="17"/>
      <c r="AC935" s="137"/>
      <c r="AD935" s="137"/>
      <c r="AE935" s="137"/>
    </row>
    <row r="936" spans="2:41" ht="15" customHeight="1">
      <c r="H936" s="84"/>
      <c r="I936" s="84"/>
      <c r="J936" s="84"/>
      <c r="V936" s="17"/>
      <c r="AC936" s="137"/>
      <c r="AD936" s="137"/>
      <c r="AE936" s="137"/>
    </row>
    <row r="937" spans="2:41">
      <c r="V937" s="17"/>
    </row>
    <row r="938" spans="2:41">
      <c r="V938" s="17"/>
    </row>
    <row r="939" spans="2:41" ht="23.25">
      <c r="B939" s="22" t="s">
        <v>71</v>
      </c>
      <c r="V939" s="17"/>
      <c r="X939" s="22" t="s">
        <v>71</v>
      </c>
    </row>
    <row r="940" spans="2:41" ht="23.25">
      <c r="B940" s="23" t="s">
        <v>32</v>
      </c>
      <c r="C940" s="20">
        <f>IF(X891="PAGADO",0,Y896)</f>
        <v>239.52000000000044</v>
      </c>
      <c r="E940" s="139" t="s">
        <v>20</v>
      </c>
      <c r="F940" s="139"/>
      <c r="G940" s="139"/>
      <c r="H940" s="139"/>
      <c r="V940" s="17"/>
      <c r="X940" s="23" t="s">
        <v>32</v>
      </c>
      <c r="Y940" s="20">
        <f>IF(B940="PAGADO",0,C945)</f>
        <v>239.52000000000044</v>
      </c>
      <c r="AA940" s="139" t="s">
        <v>20</v>
      </c>
      <c r="AB940" s="139"/>
      <c r="AC940" s="139"/>
      <c r="AD940" s="139"/>
    </row>
    <row r="941" spans="2:41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2:41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24</v>
      </c>
      <c r="C943" s="19">
        <f>IF(C940&gt;0,C940+C941,C941)</f>
        <v>239.52000000000044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IF(Y940&gt;0,Y941+Y940,Y941)</f>
        <v>239.52000000000044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9</v>
      </c>
      <c r="C944" s="20">
        <f>C967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Y967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25</v>
      </c>
      <c r="C945" s="21">
        <f>C943-C944</f>
        <v>239.52000000000044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8</v>
      </c>
      <c r="Y945" s="21">
        <f>Y943-Y944</f>
        <v>239.52000000000044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6.25">
      <c r="B946" s="140" t="str">
        <f>IF(C945&lt;0,"NO PAGAR","COBRAR")</f>
        <v>COBRAR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40" t="str">
        <f>IF(Y945&lt;0,"NO PAGAR","COBRAR")</f>
        <v>COBRAR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32" t="s">
        <v>9</v>
      </c>
      <c r="C947" s="133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32" t="s">
        <v>9</v>
      </c>
      <c r="Y947" s="133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IF(C981&lt;0,"SALDO A FAVOR","SALDO ADELANTAD0'")</f>
        <v>SALDO ADELANTAD0'</v>
      </c>
      <c r="C948" s="10" t="b">
        <f>IF(Y896&lt;=0,Y896*-1)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IF(C945&lt;0,"SALDO ADELANTADO","SALDO A FAVOR'")</f>
        <v>SALDO A FAVOR'</v>
      </c>
      <c r="Y948" s="10" t="b">
        <f>IF(C945&lt;=0,C945*-1)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R958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AN958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4" t="s">
        <v>7</v>
      </c>
      <c r="F956" s="135"/>
      <c r="G956" s="136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4" t="s">
        <v>7</v>
      </c>
      <c r="AB956" s="135"/>
      <c r="AC956" s="136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2"/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2"/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34" t="s">
        <v>7</v>
      </c>
      <c r="O958" s="135"/>
      <c r="P958" s="135"/>
      <c r="Q958" s="136"/>
      <c r="R958" s="18">
        <f>SUM(R942:R957)</f>
        <v>0</v>
      </c>
      <c r="S958" s="3"/>
      <c r="V958" s="17"/>
      <c r="X958" s="12"/>
      <c r="Y958" s="10"/>
      <c r="AJ958" s="134" t="s">
        <v>7</v>
      </c>
      <c r="AK958" s="135"/>
      <c r="AL958" s="135"/>
      <c r="AM958" s="136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E961" s="14"/>
      <c r="V961" s="17"/>
      <c r="X961" s="12"/>
      <c r="Y961" s="10"/>
      <c r="AA961" s="14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2"/>
      <c r="C965" s="10"/>
      <c r="V965" s="17"/>
      <c r="X965" s="12"/>
      <c r="Y965" s="10"/>
    </row>
    <row r="966" spans="1:43">
      <c r="B966" s="11"/>
      <c r="C966" s="10"/>
      <c r="V966" s="17"/>
      <c r="X966" s="11"/>
      <c r="Y966" s="10"/>
    </row>
    <row r="967" spans="1:43">
      <c r="B967" s="15" t="s">
        <v>18</v>
      </c>
      <c r="C967" s="16">
        <f>SUM(C948:C966)</f>
        <v>0</v>
      </c>
      <c r="V967" s="17"/>
      <c r="X967" s="15" t="s">
        <v>18</v>
      </c>
      <c r="Y967" s="16">
        <f>SUM(Y948:Y966)</f>
        <v>0</v>
      </c>
    </row>
    <row r="968" spans="1:43">
      <c r="D968" t="s">
        <v>22</v>
      </c>
      <c r="E968" t="s">
        <v>21</v>
      </c>
      <c r="V968" s="17"/>
      <c r="Z968" t="s">
        <v>22</v>
      </c>
      <c r="AA968" t="s">
        <v>21</v>
      </c>
    </row>
    <row r="969" spans="1:43">
      <c r="E969" s="1" t="s">
        <v>19</v>
      </c>
      <c r="V969" s="17"/>
      <c r="AA969" s="1" t="s">
        <v>19</v>
      </c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V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V979" s="17"/>
    </row>
    <row r="980" spans="1:43" ht="15" customHeight="1">
      <c r="H980" s="84" t="s">
        <v>30</v>
      </c>
      <c r="I980" s="84"/>
      <c r="J980" s="84"/>
      <c r="V980" s="17"/>
      <c r="AA980" s="138" t="s">
        <v>31</v>
      </c>
      <c r="AB980" s="138"/>
      <c r="AC980" s="138"/>
    </row>
    <row r="981" spans="1:43" ht="15" customHeight="1">
      <c r="H981" s="84"/>
      <c r="I981" s="84"/>
      <c r="J981" s="84"/>
      <c r="V981" s="17"/>
      <c r="AA981" s="138"/>
      <c r="AB981" s="138"/>
      <c r="AC981" s="138"/>
    </row>
    <row r="982" spans="1:43">
      <c r="V982" s="17"/>
    </row>
    <row r="983" spans="1:43">
      <c r="V983" s="17"/>
    </row>
    <row r="984" spans="1:43" ht="23.25">
      <c r="B984" s="24" t="s">
        <v>73</v>
      </c>
      <c r="V984" s="17"/>
      <c r="X984" s="22" t="s">
        <v>71</v>
      </c>
    </row>
    <row r="985" spans="1:43" ht="23.25">
      <c r="B985" s="23" t="s">
        <v>32</v>
      </c>
      <c r="C985" s="20">
        <f>IF(X940="PAGADO",0,C945)</f>
        <v>239.52000000000044</v>
      </c>
      <c r="E985" s="139" t="s">
        <v>20</v>
      </c>
      <c r="F985" s="139"/>
      <c r="G985" s="139"/>
      <c r="H985" s="139"/>
      <c r="V985" s="17"/>
      <c r="X985" s="23" t="s">
        <v>32</v>
      </c>
      <c r="Y985" s="20">
        <f>IF(B1785="PAGADO",0,C990)</f>
        <v>239.52000000000044</v>
      </c>
      <c r="AA985" s="139" t="s">
        <v>20</v>
      </c>
      <c r="AB985" s="139"/>
      <c r="AC985" s="139"/>
      <c r="AD985" s="139"/>
    </row>
    <row r="986" spans="1:43">
      <c r="B986" s="1" t="s">
        <v>0</v>
      </c>
      <c r="C986" s="19">
        <f>H1001</f>
        <v>0</v>
      </c>
      <c r="E986" s="2" t="s">
        <v>1</v>
      </c>
      <c r="F986" s="2" t="s">
        <v>2</v>
      </c>
      <c r="G986" s="2" t="s">
        <v>3</v>
      </c>
      <c r="H986" s="2" t="s">
        <v>4</v>
      </c>
      <c r="N986" s="2" t="s">
        <v>1</v>
      </c>
      <c r="O986" s="2" t="s">
        <v>5</v>
      </c>
      <c r="P986" s="2" t="s">
        <v>4</v>
      </c>
      <c r="Q986" s="2" t="s">
        <v>6</v>
      </c>
      <c r="R986" s="2" t="s">
        <v>7</v>
      </c>
      <c r="S986" s="3"/>
      <c r="V986" s="17"/>
      <c r="X986" s="1" t="s">
        <v>0</v>
      </c>
      <c r="Y986" s="19">
        <f>AD1001</f>
        <v>0</v>
      </c>
      <c r="AA986" s="2" t="s">
        <v>1</v>
      </c>
      <c r="AB986" s="2" t="s">
        <v>2</v>
      </c>
      <c r="AC986" s="2" t="s">
        <v>3</v>
      </c>
      <c r="AD986" s="2" t="s">
        <v>4</v>
      </c>
      <c r="AJ986" s="2" t="s">
        <v>1</v>
      </c>
      <c r="AK986" s="2" t="s">
        <v>5</v>
      </c>
      <c r="AL986" s="2" t="s">
        <v>4</v>
      </c>
      <c r="AM986" s="2" t="s">
        <v>6</v>
      </c>
      <c r="AN986" s="2" t="s">
        <v>7</v>
      </c>
      <c r="AO986" s="3"/>
    </row>
    <row r="987" spans="1:43">
      <c r="C987" s="2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Y987" s="2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24</v>
      </c>
      <c r="C988" s="19">
        <f>IF(C985&gt;0,C985+C986,C986)</f>
        <v>239.52000000000044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24</v>
      </c>
      <c r="Y988" s="19">
        <f>IF(Y985&gt;0,Y985+Y986,Y986)</f>
        <v>239.52000000000044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9</v>
      </c>
      <c r="C989" s="20">
        <f>C1013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9</v>
      </c>
      <c r="Y989" s="20">
        <f>Y1013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6" t="s">
        <v>26</v>
      </c>
      <c r="C990" s="21">
        <f>C988-C989</f>
        <v>239.52000000000044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6" t="s">
        <v>27</v>
      </c>
      <c r="Y990" s="21">
        <f>Y988-Y989</f>
        <v>239.52000000000044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6"/>
      <c r="C991" s="7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41" t="str">
        <f>IF(Y990&lt;0,"NO PAGAR","COBRAR'")</f>
        <v>COBRAR'</v>
      </c>
      <c r="Y991" s="141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141" t="str">
        <f>IF(C990&lt;0,"NO PAGAR","COBRAR'")</f>
        <v>COBRAR'</v>
      </c>
      <c r="C992" s="141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/>
      <c r="Y992" s="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32" t="s">
        <v>9</v>
      </c>
      <c r="C993" s="133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32" t="s">
        <v>9</v>
      </c>
      <c r="Y993" s="133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9" t="str">
        <f>IF(Y945&lt;0,"SALDO ADELANTADO","SALDO A FAVOR '")</f>
        <v>SALDO A FAVOR '</v>
      </c>
      <c r="C994" s="10" t="b">
        <f>IF(Y945&lt;=0,Y945*-1)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9" t="str">
        <f>IF(C990&lt;0,"SALDO ADELANTADO","SALDO A FAVOR'")</f>
        <v>SALDO A FAVOR'</v>
      </c>
      <c r="Y994" s="10" t="b">
        <f>IF(C990&lt;=0,C990*-1)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10</v>
      </c>
      <c r="C995" s="10">
        <f>R1003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10</v>
      </c>
      <c r="Y995" s="10">
        <f>AN1003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11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11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12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12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13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13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14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14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15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15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16</v>
      </c>
      <c r="C1001" s="10"/>
      <c r="E1001" s="134" t="s">
        <v>7</v>
      </c>
      <c r="F1001" s="135"/>
      <c r="G1001" s="136"/>
      <c r="H1001" s="5">
        <f>SUM(H987:H1000)</f>
        <v>0</v>
      </c>
      <c r="N1001" s="3"/>
      <c r="O1001" s="3"/>
      <c r="P1001" s="3"/>
      <c r="Q1001" s="3"/>
      <c r="R1001" s="18"/>
      <c r="S1001" s="3"/>
      <c r="V1001" s="17"/>
      <c r="X1001" s="11" t="s">
        <v>16</v>
      </c>
      <c r="Y1001" s="10"/>
      <c r="AA1001" s="134" t="s">
        <v>7</v>
      </c>
      <c r="AB1001" s="135"/>
      <c r="AC1001" s="136"/>
      <c r="AD1001" s="5">
        <f>SUM(AD987:AD1000)</f>
        <v>0</v>
      </c>
      <c r="AJ1001" s="3"/>
      <c r="AK1001" s="3"/>
      <c r="AL1001" s="3"/>
      <c r="AM1001" s="3"/>
      <c r="AN1001" s="18"/>
      <c r="AO1001" s="3"/>
    </row>
    <row r="1002" spans="2:41">
      <c r="B1002" s="11" t="s">
        <v>17</v>
      </c>
      <c r="C1002" s="10"/>
      <c r="E1002" s="13"/>
      <c r="F1002" s="13"/>
      <c r="G1002" s="13"/>
      <c r="N1002" s="3"/>
      <c r="O1002" s="3"/>
      <c r="P1002" s="3"/>
      <c r="Q1002" s="3"/>
      <c r="R1002" s="18"/>
      <c r="S1002" s="3"/>
      <c r="V1002" s="17"/>
      <c r="X1002" s="11" t="s">
        <v>17</v>
      </c>
      <c r="Y1002" s="10"/>
      <c r="AA1002" s="13"/>
      <c r="AB1002" s="13"/>
      <c r="AC1002" s="13"/>
      <c r="AJ1002" s="3"/>
      <c r="AK1002" s="3"/>
      <c r="AL1002" s="3"/>
      <c r="AM1002" s="3"/>
      <c r="AN1002" s="18"/>
      <c r="AO1002" s="3"/>
    </row>
    <row r="1003" spans="2:41">
      <c r="B1003" s="12"/>
      <c r="C1003" s="10"/>
      <c r="N1003" s="134" t="s">
        <v>7</v>
      </c>
      <c r="O1003" s="135"/>
      <c r="P1003" s="135"/>
      <c r="Q1003" s="136"/>
      <c r="R1003" s="18">
        <f>SUM(R987:R1002)</f>
        <v>0</v>
      </c>
      <c r="S1003" s="3"/>
      <c r="V1003" s="17"/>
      <c r="X1003" s="12"/>
      <c r="Y1003" s="10"/>
      <c r="AJ1003" s="134" t="s">
        <v>7</v>
      </c>
      <c r="AK1003" s="135"/>
      <c r="AL1003" s="135"/>
      <c r="AM1003" s="136"/>
      <c r="AN1003" s="18">
        <f>SUM(AN987:AN1002)</f>
        <v>0</v>
      </c>
      <c r="AO1003" s="3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E1006" s="14"/>
      <c r="V1006" s="17"/>
      <c r="X1006" s="12"/>
      <c r="Y1006" s="10"/>
      <c r="AA1006" s="14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1"/>
      <c r="C1012" s="10"/>
      <c r="V1012" s="17"/>
      <c r="X1012" s="11"/>
      <c r="Y1012" s="10"/>
    </row>
    <row r="1013" spans="2:27">
      <c r="B1013" s="15" t="s">
        <v>18</v>
      </c>
      <c r="C1013" s="16">
        <f>SUM(C994:C1012)</f>
        <v>0</v>
      </c>
      <c r="D1013" t="s">
        <v>22</v>
      </c>
      <c r="E1013" t="s">
        <v>21</v>
      </c>
      <c r="V1013" s="17"/>
      <c r="X1013" s="15" t="s">
        <v>18</v>
      </c>
      <c r="Y1013" s="16">
        <f>SUM(Y994:Y1012)</f>
        <v>0</v>
      </c>
      <c r="Z1013" t="s">
        <v>22</v>
      </c>
      <c r="AA1013" t="s">
        <v>21</v>
      </c>
    </row>
    <row r="1014" spans="2:27">
      <c r="E1014" s="1" t="s">
        <v>19</v>
      </c>
      <c r="V1014" s="17"/>
      <c r="AA1014" s="1" t="s">
        <v>19</v>
      </c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  <c r="AC1027" s="137" t="s">
        <v>29</v>
      </c>
      <c r="AD1027" s="137"/>
      <c r="AE1027" s="137"/>
    </row>
    <row r="1028" spans="2:41" ht="15" customHeight="1">
      <c r="H1028" s="84" t="s">
        <v>28</v>
      </c>
      <c r="I1028" s="84"/>
      <c r="J1028" s="84"/>
      <c r="V1028" s="17"/>
      <c r="AC1028" s="137"/>
      <c r="AD1028" s="137"/>
      <c r="AE1028" s="137"/>
    </row>
    <row r="1029" spans="2:41" ht="15" customHeight="1">
      <c r="H1029" s="84"/>
      <c r="I1029" s="84"/>
      <c r="J1029" s="84"/>
      <c r="V1029" s="17"/>
      <c r="AC1029" s="137"/>
      <c r="AD1029" s="137"/>
      <c r="AE1029" s="137"/>
    </row>
    <row r="1030" spans="2:41">
      <c r="V1030" s="17"/>
    </row>
    <row r="1031" spans="2:41">
      <c r="V1031" s="17"/>
    </row>
    <row r="1032" spans="2:41" ht="23.25">
      <c r="B1032" s="22" t="s">
        <v>72</v>
      </c>
      <c r="V1032" s="17"/>
      <c r="X1032" s="22" t="s">
        <v>74</v>
      </c>
    </row>
    <row r="1033" spans="2:41" ht="23.25">
      <c r="B1033" s="23" t="s">
        <v>32</v>
      </c>
      <c r="C1033" s="20">
        <f>IF(X985="PAGADO",0,Y990)</f>
        <v>239.52000000000044</v>
      </c>
      <c r="E1033" s="139" t="s">
        <v>20</v>
      </c>
      <c r="F1033" s="139"/>
      <c r="G1033" s="139"/>
      <c r="H1033" s="139"/>
      <c r="V1033" s="17"/>
      <c r="X1033" s="23" t="s">
        <v>32</v>
      </c>
      <c r="Y1033" s="20">
        <f>IF(B1033="PAGADO",0,C1038)</f>
        <v>239.52000000000044</v>
      </c>
      <c r="AA1033" s="139" t="s">
        <v>20</v>
      </c>
      <c r="AB1033" s="139"/>
      <c r="AC1033" s="139"/>
      <c r="AD1033" s="139"/>
    </row>
    <row r="1034" spans="2:41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2:41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24</v>
      </c>
      <c r="C1036" s="19">
        <f>IF(C1033&gt;0,C1033+C1034,C1034)</f>
        <v>239.52000000000044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239.52000000000044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9</v>
      </c>
      <c r="C1037" s="20">
        <f>C1060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Y1060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6" t="s">
        <v>25</v>
      </c>
      <c r="C1038" s="21">
        <f>C1036-C1037</f>
        <v>239.52000000000044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8</v>
      </c>
      <c r="Y1038" s="21">
        <f>Y1036-Y1037</f>
        <v>239.52000000000044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ht="26.25">
      <c r="B1039" s="140" t="str">
        <f>IF(C1038&lt;0,"NO PAGAR","COBRAR")</f>
        <v>COBRAR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40" t="str">
        <f>IF(Y1038&lt;0,"NO PAGAR","COBRAR")</f>
        <v>COBRAR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32" t="s">
        <v>9</v>
      </c>
      <c r="C1040" s="133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32" t="s">
        <v>9</v>
      </c>
      <c r="Y1040" s="133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IF(C1074&lt;0,"SALDO A FAVOR","SALDO ADELANTAD0'")</f>
        <v>SALDO ADELANTAD0'</v>
      </c>
      <c r="C1041" s="10" t="b">
        <f>IF(Y985&lt;=0,Y985*-1)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IF(C1038&lt;0,"SALDO ADELANTADO","SALDO A FAVOR'")</f>
        <v>SALDO A FAVOR'</v>
      </c>
      <c r="Y1041" s="10" t="b">
        <f>IF(C1038&lt;=0,C1038*-1)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R1051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AN1051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4" t="s">
        <v>7</v>
      </c>
      <c r="F1049" s="135"/>
      <c r="G1049" s="136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4" t="s">
        <v>7</v>
      </c>
      <c r="AB1049" s="135"/>
      <c r="AC1049" s="136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2"/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34" t="s">
        <v>7</v>
      </c>
      <c r="O1051" s="135"/>
      <c r="P1051" s="135"/>
      <c r="Q1051" s="136"/>
      <c r="R1051" s="18">
        <f>SUM(R1035:R1050)</f>
        <v>0</v>
      </c>
      <c r="S1051" s="3"/>
      <c r="V1051" s="17"/>
      <c r="X1051" s="12"/>
      <c r="Y1051" s="10"/>
      <c r="AJ1051" s="134" t="s">
        <v>7</v>
      </c>
      <c r="AK1051" s="135"/>
      <c r="AL1051" s="135"/>
      <c r="AM1051" s="136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1"/>
      <c r="C1059" s="10"/>
      <c r="V1059" s="17"/>
      <c r="X1059" s="11"/>
      <c r="Y1059" s="10"/>
    </row>
    <row r="1060" spans="1:43">
      <c r="B1060" s="15" t="s">
        <v>18</v>
      </c>
      <c r="C1060" s="16">
        <f>SUM(C1041:C1059)</f>
        <v>0</v>
      </c>
      <c r="V1060" s="17"/>
      <c r="X1060" s="15" t="s">
        <v>18</v>
      </c>
      <c r="Y1060" s="16">
        <f>SUM(Y1041:Y1059)</f>
        <v>0</v>
      </c>
    </row>
    <row r="1061" spans="1:43">
      <c r="D1061" t="s">
        <v>22</v>
      </c>
      <c r="E1061" t="s">
        <v>21</v>
      </c>
      <c r="V1061" s="17"/>
      <c r="Z1061" t="s">
        <v>22</v>
      </c>
      <c r="AA1061" t="s">
        <v>21</v>
      </c>
    </row>
    <row r="1062" spans="1:43">
      <c r="E1062" s="1" t="s">
        <v>19</v>
      </c>
      <c r="V1062" s="17"/>
      <c r="AA1062" s="1" t="s">
        <v>19</v>
      </c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V1072" s="17"/>
    </row>
    <row r="1073" spans="2:41" ht="15" customHeight="1">
      <c r="H1073" s="84" t="s">
        <v>30</v>
      </c>
      <c r="I1073" s="84"/>
      <c r="J1073" s="84"/>
      <c r="V1073" s="17"/>
      <c r="AA1073" s="138" t="s">
        <v>31</v>
      </c>
      <c r="AB1073" s="138"/>
      <c r="AC1073" s="138"/>
    </row>
    <row r="1074" spans="2:41" ht="15" customHeight="1">
      <c r="H1074" s="84"/>
      <c r="I1074" s="84"/>
      <c r="J1074" s="84"/>
      <c r="V1074" s="17"/>
      <c r="AA1074" s="138"/>
      <c r="AB1074" s="138"/>
      <c r="AC1074" s="138"/>
    </row>
    <row r="1075" spans="2:41">
      <c r="V1075" s="17"/>
    </row>
    <row r="1076" spans="2:41">
      <c r="V1076" s="17"/>
    </row>
    <row r="1077" spans="2:41" ht="23.25">
      <c r="B1077" s="24" t="s">
        <v>72</v>
      </c>
      <c r="V1077" s="17"/>
      <c r="X1077" s="22" t="s">
        <v>72</v>
      </c>
    </row>
    <row r="1078" spans="2:41" ht="23.25">
      <c r="B1078" s="23" t="s">
        <v>32</v>
      </c>
      <c r="C1078" s="20">
        <f>IF(X1033="PAGADO",0,C1038)</f>
        <v>239.52000000000044</v>
      </c>
      <c r="E1078" s="139" t="s">
        <v>20</v>
      </c>
      <c r="F1078" s="139"/>
      <c r="G1078" s="139"/>
      <c r="H1078" s="139"/>
      <c r="V1078" s="17"/>
      <c r="X1078" s="23" t="s">
        <v>32</v>
      </c>
      <c r="Y1078" s="20">
        <f>IF(B1878="PAGADO",0,C1083)</f>
        <v>239.52000000000044</v>
      </c>
      <c r="AA1078" s="139" t="s">
        <v>20</v>
      </c>
      <c r="AB1078" s="139"/>
      <c r="AC1078" s="139"/>
      <c r="AD1078" s="139"/>
    </row>
    <row r="1079" spans="2:41">
      <c r="B1079" s="1" t="s">
        <v>0</v>
      </c>
      <c r="C1079" s="19">
        <f>H1094</f>
        <v>0</v>
      </c>
      <c r="E1079" s="2" t="s">
        <v>1</v>
      </c>
      <c r="F1079" s="2" t="s">
        <v>2</v>
      </c>
      <c r="G1079" s="2" t="s">
        <v>3</v>
      </c>
      <c r="H1079" s="2" t="s">
        <v>4</v>
      </c>
      <c r="N1079" s="2" t="s">
        <v>1</v>
      </c>
      <c r="O1079" s="2" t="s">
        <v>5</v>
      </c>
      <c r="P1079" s="2" t="s">
        <v>4</v>
      </c>
      <c r="Q1079" s="2" t="s">
        <v>6</v>
      </c>
      <c r="R1079" s="2" t="s">
        <v>7</v>
      </c>
      <c r="S1079" s="3"/>
      <c r="V1079" s="17"/>
      <c r="X1079" s="1" t="s">
        <v>0</v>
      </c>
      <c r="Y1079" s="19">
        <f>AD1094</f>
        <v>0</v>
      </c>
      <c r="AA1079" s="2" t="s">
        <v>1</v>
      </c>
      <c r="AB1079" s="2" t="s">
        <v>2</v>
      </c>
      <c r="AC1079" s="2" t="s">
        <v>3</v>
      </c>
      <c r="AD1079" s="2" t="s">
        <v>4</v>
      </c>
      <c r="AJ1079" s="2" t="s">
        <v>1</v>
      </c>
      <c r="AK1079" s="2" t="s">
        <v>5</v>
      </c>
      <c r="AL1079" s="2" t="s">
        <v>4</v>
      </c>
      <c r="AM1079" s="2" t="s">
        <v>6</v>
      </c>
      <c r="AN1079" s="2" t="s">
        <v>7</v>
      </c>
      <c r="AO1079" s="3"/>
    </row>
    <row r="1080" spans="2:41">
      <c r="C1080" s="2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Y1080" s="2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24</v>
      </c>
      <c r="C1081" s="19">
        <f>IF(C1078&gt;0,C1078+C1079,C1079)</f>
        <v>239.52000000000044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24</v>
      </c>
      <c r="Y1081" s="19">
        <f>IF(Y1078&gt;0,Y1078+Y1079,Y1079)</f>
        <v>239.52000000000044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9</v>
      </c>
      <c r="C1082" s="20">
        <f>C1106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9</v>
      </c>
      <c r="Y1082" s="20">
        <f>Y1106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6" t="s">
        <v>26</v>
      </c>
      <c r="C1083" s="21">
        <f>C1081-C1082</f>
        <v>239.52000000000044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6" t="s">
        <v>27</v>
      </c>
      <c r="Y1083" s="21">
        <f>Y1081-Y1082</f>
        <v>239.52000000000044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6"/>
      <c r="C1084" s="7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41" t="str">
        <f>IF(Y1083&lt;0,"NO PAGAR","COBRAR'")</f>
        <v>COBRAR'</v>
      </c>
      <c r="Y1084" s="141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141" t="str">
        <f>IF(C1083&lt;0,"NO PAGAR","COBRAR'")</f>
        <v>COBRAR'</v>
      </c>
      <c r="C1085" s="141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6"/>
      <c r="Y1085" s="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32" t="s">
        <v>9</v>
      </c>
      <c r="C1086" s="133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32" t="s">
        <v>9</v>
      </c>
      <c r="Y1086" s="133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9" t="str">
        <f>IF(Y1038&lt;0,"SALDO ADELANTADO","SALDO A FAVOR '")</f>
        <v>SALDO A FAVOR '</v>
      </c>
      <c r="C1087" s="10" t="b">
        <f>IF(Y1038&lt;=0,Y1038*-1)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9" t="str">
        <f>IF(C1083&lt;0,"SALDO ADELANTADO","SALDO A FAVOR'")</f>
        <v>SALDO A FAVOR'</v>
      </c>
      <c r="Y1087" s="10" t="b">
        <f>IF(C1083&lt;=0,C1083*-1)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10</v>
      </c>
      <c r="C1088" s="10">
        <f>R1096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10</v>
      </c>
      <c r="Y1088" s="10">
        <f>AN1096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11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11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12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12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13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13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14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14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15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15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16</v>
      </c>
      <c r="C1094" s="10"/>
      <c r="E1094" s="134" t="s">
        <v>7</v>
      </c>
      <c r="F1094" s="135"/>
      <c r="G1094" s="136"/>
      <c r="H1094" s="5">
        <f>SUM(H1080:H1093)</f>
        <v>0</v>
      </c>
      <c r="N1094" s="3"/>
      <c r="O1094" s="3"/>
      <c r="P1094" s="3"/>
      <c r="Q1094" s="3"/>
      <c r="R1094" s="18"/>
      <c r="S1094" s="3"/>
      <c r="V1094" s="17"/>
      <c r="X1094" s="11" t="s">
        <v>16</v>
      </c>
      <c r="Y1094" s="10"/>
      <c r="AA1094" s="134" t="s">
        <v>7</v>
      </c>
      <c r="AB1094" s="135"/>
      <c r="AC1094" s="136"/>
      <c r="AD1094" s="5">
        <f>SUM(AD1080:AD1093)</f>
        <v>0</v>
      </c>
      <c r="AJ1094" s="3"/>
      <c r="AK1094" s="3"/>
      <c r="AL1094" s="3"/>
      <c r="AM1094" s="3"/>
      <c r="AN1094" s="18"/>
      <c r="AO1094" s="3"/>
    </row>
    <row r="1095" spans="2:41">
      <c r="B1095" s="11" t="s">
        <v>17</v>
      </c>
      <c r="C1095" s="10"/>
      <c r="E1095" s="13"/>
      <c r="F1095" s="13"/>
      <c r="G1095" s="13"/>
      <c r="N1095" s="3"/>
      <c r="O1095" s="3"/>
      <c r="P1095" s="3"/>
      <c r="Q1095" s="3"/>
      <c r="R1095" s="18"/>
      <c r="S1095" s="3"/>
      <c r="V1095" s="17"/>
      <c r="X1095" s="11" t="s">
        <v>17</v>
      </c>
      <c r="Y1095" s="10"/>
      <c r="AA1095" s="13"/>
      <c r="AB1095" s="13"/>
      <c r="AC1095" s="13"/>
      <c r="AJ1095" s="3"/>
      <c r="AK1095" s="3"/>
      <c r="AL1095" s="3"/>
      <c r="AM1095" s="3"/>
      <c r="AN1095" s="18"/>
      <c r="AO1095" s="3"/>
    </row>
    <row r="1096" spans="2:41">
      <c r="B1096" s="12"/>
      <c r="C1096" s="10"/>
      <c r="N1096" s="134" t="s">
        <v>7</v>
      </c>
      <c r="O1096" s="135"/>
      <c r="P1096" s="135"/>
      <c r="Q1096" s="136"/>
      <c r="R1096" s="18">
        <f>SUM(R1080:R1095)</f>
        <v>0</v>
      </c>
      <c r="S1096" s="3"/>
      <c r="V1096" s="17"/>
      <c r="X1096" s="12"/>
      <c r="Y1096" s="10"/>
      <c r="AJ1096" s="134" t="s">
        <v>7</v>
      </c>
      <c r="AK1096" s="135"/>
      <c r="AL1096" s="135"/>
      <c r="AM1096" s="136"/>
      <c r="AN1096" s="18">
        <f>SUM(AN1080:AN1095)</f>
        <v>0</v>
      </c>
      <c r="AO1096" s="3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E1099" s="14"/>
      <c r="V1099" s="17"/>
      <c r="X1099" s="12"/>
      <c r="Y1099" s="10"/>
      <c r="AA1099" s="14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1"/>
      <c r="C1105" s="10"/>
      <c r="V1105" s="17"/>
      <c r="X1105" s="11"/>
      <c r="Y1105" s="10"/>
    </row>
    <row r="1106" spans="2:27">
      <c r="B1106" s="15" t="s">
        <v>18</v>
      </c>
      <c r="C1106" s="16">
        <f>SUM(C1087:C1105)</f>
        <v>0</v>
      </c>
      <c r="D1106" t="s">
        <v>22</v>
      </c>
      <c r="E1106" t="s">
        <v>21</v>
      </c>
      <c r="V1106" s="17"/>
      <c r="X1106" s="15" t="s">
        <v>18</v>
      </c>
      <c r="Y1106" s="16">
        <f>SUM(Y1087:Y1105)</f>
        <v>0</v>
      </c>
      <c r="Z1106" t="s">
        <v>22</v>
      </c>
      <c r="AA1106" t="s">
        <v>21</v>
      </c>
    </row>
    <row r="1107" spans="2:27">
      <c r="E1107" s="1" t="s">
        <v>19</v>
      </c>
      <c r="V1107" s="17"/>
      <c r="AA1107" s="1" t="s">
        <v>19</v>
      </c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</sheetData>
  <mergeCells count="273">
    <mergeCell ref="E1094:G1094"/>
    <mergeCell ref="AA1094:AC1094"/>
    <mergeCell ref="N1096:Q1096"/>
    <mergeCell ref="AJ1096:AM1096"/>
    <mergeCell ref="E1078:H1078"/>
    <mergeCell ref="AA1078:AD1078"/>
    <mergeCell ref="X1084:Y1084"/>
    <mergeCell ref="B1085:C1085"/>
    <mergeCell ref="B1086:C1086"/>
    <mergeCell ref="X1086:Y1086"/>
    <mergeCell ref="E1049:G1049"/>
    <mergeCell ref="AA1049:AC1049"/>
    <mergeCell ref="N1051:Q1051"/>
    <mergeCell ref="AJ1051:AM1051"/>
    <mergeCell ref="AA1073:AC1074"/>
    <mergeCell ref="E1033:H1033"/>
    <mergeCell ref="AA1033:AD1033"/>
    <mergeCell ref="B1039:C1039"/>
    <mergeCell ref="X1039:Y1039"/>
    <mergeCell ref="B1040:C1040"/>
    <mergeCell ref="X1040:Y1040"/>
    <mergeCell ref="E1001:G1001"/>
    <mergeCell ref="AA1001:AC1001"/>
    <mergeCell ref="N1003:Q1003"/>
    <mergeCell ref="AJ1003:AM1003"/>
    <mergeCell ref="AC1027:AE1029"/>
    <mergeCell ref="E985:H985"/>
    <mergeCell ref="AA985:AD985"/>
    <mergeCell ref="X991:Y991"/>
    <mergeCell ref="B992:C992"/>
    <mergeCell ref="B993:C993"/>
    <mergeCell ref="X993:Y993"/>
    <mergeCell ref="E956:G956"/>
    <mergeCell ref="AA956:AC956"/>
    <mergeCell ref="N958:Q958"/>
    <mergeCell ref="AJ958:AM958"/>
    <mergeCell ref="AA980:AC981"/>
    <mergeCell ref="E940:H940"/>
    <mergeCell ref="AA940:AD940"/>
    <mergeCell ref="B946:C946"/>
    <mergeCell ref="X946:Y946"/>
    <mergeCell ref="B947:C947"/>
    <mergeCell ref="X947:Y947"/>
    <mergeCell ref="E907:G907"/>
    <mergeCell ref="AA907:AC907"/>
    <mergeCell ref="N909:Q909"/>
    <mergeCell ref="AJ909:AM909"/>
    <mergeCell ref="AC934:AE936"/>
    <mergeCell ref="E891:H891"/>
    <mergeCell ref="AA891:AD891"/>
    <mergeCell ref="X897:Y897"/>
    <mergeCell ref="B898:C898"/>
    <mergeCell ref="B899:C899"/>
    <mergeCell ref="X899:Y899"/>
    <mergeCell ref="E862:G862"/>
    <mergeCell ref="AA862:AC862"/>
    <mergeCell ref="N864:Q864"/>
    <mergeCell ref="AJ864:AM864"/>
    <mergeCell ref="AA886:AC887"/>
    <mergeCell ref="E846:H846"/>
    <mergeCell ref="AA846:AD846"/>
    <mergeCell ref="B852:C852"/>
    <mergeCell ref="X852:Y852"/>
    <mergeCell ref="B853:C853"/>
    <mergeCell ref="X853:Y853"/>
    <mergeCell ref="E814:G814"/>
    <mergeCell ref="AA814:AC814"/>
    <mergeCell ref="N816:Q816"/>
    <mergeCell ref="AJ816:AM816"/>
    <mergeCell ref="AC840:AE842"/>
    <mergeCell ref="E798:H798"/>
    <mergeCell ref="AA798:AD798"/>
    <mergeCell ref="X804:Y804"/>
    <mergeCell ref="B805:C805"/>
    <mergeCell ref="B806:C806"/>
    <mergeCell ref="X806:Y806"/>
    <mergeCell ref="E769:G769"/>
    <mergeCell ref="AA769:AC769"/>
    <mergeCell ref="N771:Q771"/>
    <mergeCell ref="AJ771:AM771"/>
    <mergeCell ref="AA793:AC794"/>
    <mergeCell ref="E753:H753"/>
    <mergeCell ref="AA753:AD753"/>
    <mergeCell ref="B759:C759"/>
    <mergeCell ref="X759:Y759"/>
    <mergeCell ref="B760:C760"/>
    <mergeCell ref="X760:Y760"/>
    <mergeCell ref="E721:G721"/>
    <mergeCell ref="AA721:AC721"/>
    <mergeCell ref="N723:Q723"/>
    <mergeCell ref="AJ723:AM723"/>
    <mergeCell ref="AC747:AE749"/>
    <mergeCell ref="E705:H705"/>
    <mergeCell ref="AA705:AD705"/>
    <mergeCell ref="X711:Y711"/>
    <mergeCell ref="B712:C712"/>
    <mergeCell ref="B713:C713"/>
    <mergeCell ref="X713:Y713"/>
    <mergeCell ref="E676:G676"/>
    <mergeCell ref="AA676:AC676"/>
    <mergeCell ref="N678:Q678"/>
    <mergeCell ref="AJ678:AM678"/>
    <mergeCell ref="AA700:AC701"/>
    <mergeCell ref="E660:H660"/>
    <mergeCell ref="AA660:AD660"/>
    <mergeCell ref="B666:C666"/>
    <mergeCell ref="X666:Y666"/>
    <mergeCell ref="B667:C667"/>
    <mergeCell ref="X667:Y667"/>
    <mergeCell ref="E628:G628"/>
    <mergeCell ref="AA628:AC628"/>
    <mergeCell ref="N630:Q630"/>
    <mergeCell ref="AJ630:AM630"/>
    <mergeCell ref="AC654:AE656"/>
    <mergeCell ref="E612:H612"/>
    <mergeCell ref="AA612:AD612"/>
    <mergeCell ref="X618:Y618"/>
    <mergeCell ref="B619:C619"/>
    <mergeCell ref="B620:C620"/>
    <mergeCell ref="X620:Y620"/>
    <mergeCell ref="E583:G583"/>
    <mergeCell ref="AA583:AC583"/>
    <mergeCell ref="N585:Q585"/>
    <mergeCell ref="AJ585:AM585"/>
    <mergeCell ref="AA607:AC608"/>
    <mergeCell ref="E567:H567"/>
    <mergeCell ref="AA567:AD567"/>
    <mergeCell ref="B573:C573"/>
    <mergeCell ref="X573:Y573"/>
    <mergeCell ref="B574:C574"/>
    <mergeCell ref="X574:Y574"/>
    <mergeCell ref="E529:G529"/>
    <mergeCell ref="AA529:AC529"/>
    <mergeCell ref="N531:Q531"/>
    <mergeCell ref="AJ531:AM531"/>
    <mergeCell ref="AC561:AE563"/>
    <mergeCell ref="E513:H513"/>
    <mergeCell ref="AA513:AD513"/>
    <mergeCell ref="X519:Y519"/>
    <mergeCell ref="B520:C520"/>
    <mergeCell ref="B521:C521"/>
    <mergeCell ref="X521:Y521"/>
    <mergeCell ref="E484:G484"/>
    <mergeCell ref="AA484:AC484"/>
    <mergeCell ref="N486:Q486"/>
    <mergeCell ref="AJ486:AM486"/>
    <mergeCell ref="AA508:AC509"/>
    <mergeCell ref="E468:H468"/>
    <mergeCell ref="AA468:AD468"/>
    <mergeCell ref="B474:C474"/>
    <mergeCell ref="X474:Y474"/>
    <mergeCell ref="B475:C475"/>
    <mergeCell ref="X475:Y475"/>
    <mergeCell ref="E432:G432"/>
    <mergeCell ref="AA432:AC432"/>
    <mergeCell ref="N434:Q434"/>
    <mergeCell ref="AJ434:AM434"/>
    <mergeCell ref="AC462:AE464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06"/>
  <sheetViews>
    <sheetView topLeftCell="A399" zoomScale="85" zoomScaleNormal="85" zoomScalePageLayoutView="118" workbookViewId="0">
      <selection activeCell="E415" sqref="E415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39" t="s">
        <v>77</v>
      </c>
      <c r="F8" s="139"/>
      <c r="G8" s="139"/>
      <c r="H8" s="139"/>
      <c r="O8" s="147" t="s">
        <v>10</v>
      </c>
      <c r="P8" s="147"/>
      <c r="Q8" s="147"/>
      <c r="R8" s="147"/>
      <c r="V8" s="17"/>
      <c r="X8" s="23" t="s">
        <v>32</v>
      </c>
      <c r="Y8" s="20">
        <f>IF(B8="PAGADO",0,C13)</f>
        <v>-6043.71</v>
      </c>
      <c r="AA8" s="139" t="s">
        <v>140</v>
      </c>
      <c r="AB8" s="139"/>
      <c r="AC8" s="139"/>
      <c r="AD8" s="139"/>
      <c r="AK8" s="148" t="s">
        <v>188</v>
      </c>
      <c r="AL8" s="148"/>
      <c r="AM8" s="14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NO PAGAR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NO PAGAR</v>
      </c>
      <c r="Y14" s="14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34" t="s">
        <v>7</v>
      </c>
      <c r="AB24" s="135"/>
      <c r="AC24" s="136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1133.21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39" t="s">
        <v>77</v>
      </c>
      <c r="F53" s="139"/>
      <c r="G53" s="139"/>
      <c r="H53" s="139"/>
      <c r="V53" s="17"/>
      <c r="X53" s="23" t="s">
        <v>32</v>
      </c>
      <c r="Y53" s="20">
        <f>IF(B53="PAGADO",0,C58)</f>
        <v>-6418.1900000000005</v>
      </c>
      <c r="AA53" s="139" t="s">
        <v>77</v>
      </c>
      <c r="AB53" s="139"/>
      <c r="AC53" s="139"/>
      <c r="AD53" s="139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41" t="str">
        <f>IF(Y58&lt;0,"NO PAGAR","COBRAR'")</f>
        <v>NO PAGAR</v>
      </c>
      <c r="Y59" s="141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41" t="str">
        <f>IF(C58&lt;0,"NO PAGAR","COBRAR'")</f>
        <v>NO PAGAR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962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37" t="s">
        <v>29</v>
      </c>
      <c r="AD97" s="137"/>
      <c r="AE97" s="137"/>
    </row>
    <row r="98" spans="2:41">
      <c r="H98" s="138" t="s">
        <v>28</v>
      </c>
      <c r="I98" s="138"/>
      <c r="J98" s="138"/>
      <c r="V98" s="17"/>
      <c r="AC98" s="137"/>
      <c r="AD98" s="137"/>
      <c r="AE98" s="137"/>
    </row>
    <row r="99" spans="2:41">
      <c r="H99" s="138"/>
      <c r="I99" s="138"/>
      <c r="J99" s="138"/>
      <c r="V99" s="17"/>
      <c r="AC99" s="137"/>
      <c r="AD99" s="137"/>
      <c r="AE99" s="13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39" t="s">
        <v>273</v>
      </c>
      <c r="F103" s="139"/>
      <c r="G103" s="139"/>
      <c r="H103" s="139"/>
      <c r="V103" s="17"/>
      <c r="X103" s="23" t="s">
        <v>32</v>
      </c>
      <c r="Y103" s="20">
        <f>IF(B103="PAGADO",0,C108)</f>
        <v>-5740.3400000000011</v>
      </c>
      <c r="AA103" s="139" t="s">
        <v>273</v>
      </c>
      <c r="AB103" s="139"/>
      <c r="AC103" s="139"/>
      <c r="AD103" s="139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40" t="str">
        <f>IF(C108&lt;0,"NO PAGAR","COBRAR")</f>
        <v>NO PAGAR</v>
      </c>
      <c r="C109" s="14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40" t="str">
        <f>IF(Y108&lt;0,"NO PAGAR","COBRAR")</f>
        <v>NO PAGAR</v>
      </c>
      <c r="Y109" s="14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2" t="s">
        <v>9</v>
      </c>
      <c r="C110" s="133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2" t="s">
        <v>9</v>
      </c>
      <c r="Y110" s="133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34" t="s">
        <v>7</v>
      </c>
      <c r="F119" s="135"/>
      <c r="G119" s="136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4" t="s">
        <v>7</v>
      </c>
      <c r="AB119" s="135"/>
      <c r="AC119" s="136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34" t="s">
        <v>7</v>
      </c>
      <c r="O121" s="135"/>
      <c r="P121" s="135"/>
      <c r="Q121" s="136"/>
      <c r="R121" s="18">
        <f>SUM(R105:R120)</f>
        <v>770</v>
      </c>
      <c r="S121" s="3"/>
      <c r="V121" s="17"/>
      <c r="X121" s="12"/>
      <c r="Y121" s="10"/>
      <c r="AJ121" s="134" t="s">
        <v>7</v>
      </c>
      <c r="AK121" s="135"/>
      <c r="AL121" s="135"/>
      <c r="AM121" s="136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38" t="s">
        <v>30</v>
      </c>
      <c r="I131" s="138"/>
      <c r="J131" s="138"/>
      <c r="V131" s="17"/>
      <c r="AA131" s="138" t="s">
        <v>31</v>
      </c>
      <c r="AB131" s="138"/>
      <c r="AC131" s="138"/>
    </row>
    <row r="132" spans="1:43">
      <c r="H132" s="138"/>
      <c r="I132" s="138"/>
      <c r="J132" s="138"/>
      <c r="V132" s="17"/>
      <c r="AA132" s="138"/>
      <c r="AB132" s="138"/>
      <c r="AC132" s="138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39" t="s">
        <v>273</v>
      </c>
      <c r="F136" s="139"/>
      <c r="G136" s="139"/>
      <c r="H136" s="139"/>
      <c r="V136" s="17"/>
      <c r="X136" s="23" t="s">
        <v>32</v>
      </c>
      <c r="Y136" s="20">
        <f>IF(B136="PAGADO",0,C141)</f>
        <v>-5568.4800000000014</v>
      </c>
      <c r="AA136" s="139" t="s">
        <v>273</v>
      </c>
      <c r="AB136" s="139"/>
      <c r="AC136" s="139"/>
      <c r="AD136" s="139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41" t="str">
        <f>IF(Y141&lt;0,"NO PAGAR","COBRAR'")</f>
        <v>NO PAGAR</v>
      </c>
      <c r="Y142" s="141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41" t="str">
        <f>IF(C141&lt;0,"NO PAGAR","COBRAR'")</f>
        <v>NO PAGAR</v>
      </c>
      <c r="C143" s="141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32" t="s">
        <v>9</v>
      </c>
      <c r="C144" s="133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2" t="s">
        <v>9</v>
      </c>
      <c r="Y144" s="133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34" t="s">
        <v>7</v>
      </c>
      <c r="F152" s="135"/>
      <c r="G152" s="136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4" t="s">
        <v>7</v>
      </c>
      <c r="AB152" s="135"/>
      <c r="AC152" s="136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34" t="s">
        <v>7</v>
      </c>
      <c r="O154" s="135"/>
      <c r="P154" s="135"/>
      <c r="Q154" s="136"/>
      <c r="R154" s="18">
        <f>SUM(R138:R153)</f>
        <v>0</v>
      </c>
      <c r="S154" s="3"/>
      <c r="V154" s="17"/>
      <c r="X154" s="12"/>
      <c r="Y154" s="10"/>
      <c r="AJ154" s="134" t="s">
        <v>7</v>
      </c>
      <c r="AK154" s="135"/>
      <c r="AL154" s="135"/>
      <c r="AM154" s="136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37" t="s">
        <v>29</v>
      </c>
      <c r="AD170" s="137"/>
      <c r="AE170" s="137"/>
    </row>
    <row r="171" spans="2:31">
      <c r="H171" s="138" t="s">
        <v>28</v>
      </c>
      <c r="I171" s="138"/>
      <c r="J171" s="138"/>
      <c r="V171" s="17"/>
      <c r="AC171" s="137"/>
      <c r="AD171" s="137"/>
      <c r="AE171" s="137"/>
    </row>
    <row r="172" spans="2:31">
      <c r="H172" s="138"/>
      <c r="I172" s="138"/>
      <c r="J172" s="138"/>
      <c r="V172" s="17"/>
      <c r="AC172" s="137"/>
      <c r="AD172" s="137"/>
      <c r="AE172" s="13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39" t="s">
        <v>273</v>
      </c>
      <c r="F176" s="139"/>
      <c r="G176" s="139"/>
      <c r="H176" s="139"/>
      <c r="V176" s="17"/>
      <c r="X176" s="23" t="s">
        <v>32</v>
      </c>
      <c r="Y176" s="20">
        <f>IF(B176="PAGADO",0,C181)</f>
        <v>-5626.8700000000008</v>
      </c>
      <c r="AA176" s="139" t="s">
        <v>273</v>
      </c>
      <c r="AB176" s="139"/>
      <c r="AC176" s="139"/>
      <c r="AD176" s="139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503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40" t="str">
        <f>IF(C181&lt;0,"NO PAGAR","COBRAR")</f>
        <v>NO PAGAR</v>
      </c>
      <c r="C182" s="14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40" t="str">
        <f>IF(Y181&lt;0,"NO PAGAR","COBRAR")</f>
        <v>NO PAGAR</v>
      </c>
      <c r="Y182" s="140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32" t="s">
        <v>9</v>
      </c>
      <c r="C183" s="133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2" t="s">
        <v>9</v>
      </c>
      <c r="Y183" s="133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34" t="s">
        <v>7</v>
      </c>
      <c r="F192" s="135"/>
      <c r="G192" s="136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34" t="s">
        <v>7</v>
      </c>
      <c r="AB192" s="135"/>
      <c r="AC192" s="136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498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34" t="s">
        <v>7</v>
      </c>
      <c r="O194" s="135"/>
      <c r="P194" s="135"/>
      <c r="Q194" s="136"/>
      <c r="R194" s="18">
        <f>SUM(R178:R193)</f>
        <v>2555</v>
      </c>
      <c r="S194" s="3"/>
      <c r="V194" s="17"/>
      <c r="X194" s="12"/>
      <c r="Y194" s="10"/>
      <c r="AJ194" s="134" t="s">
        <v>7</v>
      </c>
      <c r="AK194" s="135"/>
      <c r="AL194" s="135"/>
      <c r="AM194" s="136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38" t="s">
        <v>30</v>
      </c>
      <c r="I216" s="138"/>
      <c r="J216" s="138"/>
      <c r="V216" s="17"/>
      <c r="AA216" s="138" t="s">
        <v>31</v>
      </c>
      <c r="AB216" s="138"/>
      <c r="AC216" s="138"/>
    </row>
    <row r="217" spans="1:43">
      <c r="H217" s="138"/>
      <c r="I217" s="138"/>
      <c r="J217" s="138"/>
      <c r="V217" s="17"/>
      <c r="AA217" s="138"/>
      <c r="AB217" s="138"/>
      <c r="AC217" s="138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39" t="s">
        <v>273</v>
      </c>
      <c r="F221" s="139"/>
      <c r="G221" s="139"/>
      <c r="H221" s="139"/>
      <c r="V221" s="17"/>
      <c r="X221" s="23" t="s">
        <v>32</v>
      </c>
      <c r="Y221" s="20">
        <f>IF(B221="PAGADO",0,C226)</f>
        <v>-5840.9500000000007</v>
      </c>
      <c r="AA221" s="139" t="s">
        <v>77</v>
      </c>
      <c r="AB221" s="139"/>
      <c r="AC221" s="139"/>
      <c r="AD221" s="139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504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533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512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520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537</v>
      </c>
      <c r="AC224" s="3"/>
      <c r="AD224" s="5">
        <v>200</v>
      </c>
      <c r="AE224" t="s">
        <v>174</v>
      </c>
      <c r="AJ224" s="25">
        <v>45002</v>
      </c>
      <c r="AK224" s="3" t="s">
        <v>520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512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523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6" t="s">
        <v>174</v>
      </c>
      <c r="AJ225" s="25">
        <v>45006</v>
      </c>
      <c r="AK225" s="3" t="s">
        <v>557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512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559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512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41" t="str">
        <f>IF(Y226&lt;0,"NO PAGAR","COBRAR'")</f>
        <v>NO PAGAR</v>
      </c>
      <c r="Y227" s="141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584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41" t="str">
        <f>IF(C226&lt;0,"NO PAGAR","COBRAR'")</f>
        <v>NO PAGAR</v>
      </c>
      <c r="C228" s="141"/>
      <c r="E228" s="4">
        <v>44976</v>
      </c>
      <c r="F228" s="3" t="s">
        <v>512</v>
      </c>
      <c r="G228" s="3" t="s">
        <v>518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32" t="s">
        <v>9</v>
      </c>
      <c r="C229" s="133"/>
      <c r="E229" s="4">
        <v>44984</v>
      </c>
      <c r="F229" s="3" t="s">
        <v>512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2" t="s">
        <v>9</v>
      </c>
      <c r="Y229" s="133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556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585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34" t="s">
        <v>7</v>
      </c>
      <c r="F237" s="135"/>
      <c r="G237" s="136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34" t="s">
        <v>7</v>
      </c>
      <c r="AB237" s="135"/>
      <c r="AC237" s="136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542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34" t="s">
        <v>7</v>
      </c>
      <c r="O239" s="135"/>
      <c r="P239" s="135"/>
      <c r="Q239" s="136"/>
      <c r="R239" s="18">
        <f>SUM(R223:R238)</f>
        <v>366.11</v>
      </c>
      <c r="S239" s="3"/>
      <c r="V239" s="17"/>
      <c r="X239" s="12" t="s">
        <v>575</v>
      </c>
      <c r="Y239" s="10">
        <v>411.62599999999998</v>
      </c>
      <c r="AJ239" s="134" t="s">
        <v>7</v>
      </c>
      <c r="AK239" s="135"/>
      <c r="AL239" s="135"/>
      <c r="AM239" s="136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37" t="s">
        <v>29</v>
      </c>
      <c r="AD262" s="137"/>
      <c r="AE262" s="137"/>
    </row>
    <row r="263" spans="2:41">
      <c r="H263" s="138" t="s">
        <v>28</v>
      </c>
      <c r="I263" s="138"/>
      <c r="J263" s="138"/>
      <c r="V263" s="17"/>
      <c r="AC263" s="137"/>
      <c r="AD263" s="137"/>
      <c r="AE263" s="137"/>
    </row>
    <row r="264" spans="2:41">
      <c r="H264" s="138"/>
      <c r="I264" s="138"/>
      <c r="J264" s="138"/>
      <c r="V264" s="17"/>
      <c r="AC264" s="137"/>
      <c r="AD264" s="137"/>
      <c r="AE264" s="13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39" t="s">
        <v>587</v>
      </c>
      <c r="F268" s="139"/>
      <c r="G268" s="139"/>
      <c r="H268" s="139"/>
      <c r="V268" s="17"/>
      <c r="X268" s="23" t="s">
        <v>32</v>
      </c>
      <c r="Y268" s="20">
        <f>IF(B268="PAGADO",0,C273)</f>
        <v>-6873.1060000000016</v>
      </c>
      <c r="AA268" s="139" t="s">
        <v>587</v>
      </c>
      <c r="AB268" s="139"/>
      <c r="AC268" s="139"/>
      <c r="AD268" s="139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596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597</v>
      </c>
      <c r="P270" s="3">
        <v>200</v>
      </c>
      <c r="Q270" s="3" t="s">
        <v>588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635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599</v>
      </c>
      <c r="H271" s="5">
        <v>364.77</v>
      </c>
      <c r="I271" t="s">
        <v>174</v>
      </c>
      <c r="N271" s="25">
        <v>45013</v>
      </c>
      <c r="O271" s="3" t="s">
        <v>591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642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612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595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642</v>
      </c>
      <c r="AL272" s="3"/>
      <c r="AM272" s="3" t="s">
        <v>643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618</v>
      </c>
      <c r="H273" s="5">
        <v>245</v>
      </c>
      <c r="I273" t="s">
        <v>174</v>
      </c>
      <c r="N273" s="25">
        <v>45015</v>
      </c>
      <c r="O273" s="3" t="s">
        <v>605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646</v>
      </c>
      <c r="AL273" s="3"/>
      <c r="AM273" s="3"/>
      <c r="AN273" s="18">
        <v>216.11</v>
      </c>
      <c r="AO273" s="3"/>
    </row>
    <row r="274" spans="2:41" ht="26.25">
      <c r="B274" s="140" t="str">
        <f>IF(C273&lt;0,"NO PAGAR","COBRAR")</f>
        <v>NO PAGAR</v>
      </c>
      <c r="C274" s="140"/>
      <c r="E274" s="4">
        <v>44985</v>
      </c>
      <c r="F274" s="3" t="s">
        <v>619</v>
      </c>
      <c r="G274" s="3" t="s">
        <v>620</v>
      </c>
      <c r="H274" s="5">
        <v>150</v>
      </c>
      <c r="I274" t="s">
        <v>174</v>
      </c>
      <c r="N274" s="25">
        <v>45015</v>
      </c>
      <c r="O274" s="3" t="s">
        <v>606</v>
      </c>
      <c r="P274" s="3">
        <v>241.24</v>
      </c>
      <c r="Q274" s="3">
        <v>1193</v>
      </c>
      <c r="R274" s="18">
        <v>241.24</v>
      </c>
      <c r="S274" s="3"/>
      <c r="V274" s="17"/>
      <c r="X274" s="140" t="str">
        <f>IF(Y273&lt;0,"NO PAGAR","COBRAR")</f>
        <v>NO PAGAR</v>
      </c>
      <c r="Y274" s="140"/>
      <c r="AA274" s="4"/>
      <c r="AB274" s="3"/>
      <c r="AC274" s="3"/>
      <c r="AD274" s="5"/>
      <c r="AJ274" s="25">
        <v>45029</v>
      </c>
      <c r="AK274" s="3" t="s">
        <v>655</v>
      </c>
      <c r="AL274" s="3"/>
      <c r="AM274" s="3"/>
      <c r="AN274" s="18">
        <v>59.25</v>
      </c>
      <c r="AO274" s="3"/>
    </row>
    <row r="275" spans="2:41">
      <c r="B275" s="132" t="s">
        <v>9</v>
      </c>
      <c r="C275" s="133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609</v>
      </c>
      <c r="P275" s="3">
        <v>50</v>
      </c>
      <c r="Q275" s="3"/>
      <c r="R275" s="18">
        <v>50</v>
      </c>
      <c r="S275" s="3"/>
      <c r="V275" s="17"/>
      <c r="X275" s="132" t="s">
        <v>9</v>
      </c>
      <c r="Y275" s="133"/>
      <c r="AA275" s="4"/>
      <c r="AB275" s="3"/>
      <c r="AC275" s="3"/>
      <c r="AD275" s="5"/>
      <c r="AJ275" s="25">
        <v>45029</v>
      </c>
      <c r="AK275" s="3" t="s">
        <v>656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649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659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594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34" t="s">
        <v>7</v>
      </c>
      <c r="F284" s="135"/>
      <c r="G284" s="136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34" t="s">
        <v>7</v>
      </c>
      <c r="AB284" s="135"/>
      <c r="AC284" s="136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34" t="s">
        <v>7</v>
      </c>
      <c r="O286" s="135"/>
      <c r="P286" s="135"/>
      <c r="Q286" s="136"/>
      <c r="R286" s="18">
        <f>SUM(R270:R285)</f>
        <v>1421.24</v>
      </c>
      <c r="S286" s="3"/>
      <c r="V286" s="17"/>
      <c r="X286" s="12"/>
      <c r="Y286" s="10"/>
      <c r="AJ286" s="134" t="s">
        <v>7</v>
      </c>
      <c r="AK286" s="135"/>
      <c r="AL286" s="135"/>
      <c r="AM286" s="136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38" t="s">
        <v>30</v>
      </c>
      <c r="I308" s="138"/>
      <c r="J308" s="138"/>
      <c r="V308" s="17"/>
      <c r="AA308" s="138" t="s">
        <v>31</v>
      </c>
      <c r="AB308" s="138"/>
      <c r="AC308" s="138"/>
    </row>
    <row r="309" spans="1:43">
      <c r="H309" s="138"/>
      <c r="I309" s="138"/>
      <c r="J309" s="138"/>
      <c r="V309" s="17"/>
      <c r="AA309" s="138"/>
      <c r="AB309" s="138"/>
      <c r="AC309" s="138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39" t="s">
        <v>273</v>
      </c>
      <c r="F313" s="139"/>
      <c r="G313" s="139"/>
      <c r="H313" s="139"/>
      <c r="V313" s="17"/>
      <c r="X313" s="23" t="s">
        <v>32</v>
      </c>
      <c r="Y313" s="20">
        <f>IF(B1106="PAGADO",0,C318)</f>
        <v>-6076.113000000003</v>
      </c>
      <c r="AA313" s="139" t="s">
        <v>587</v>
      </c>
      <c r="AB313" s="139"/>
      <c r="AC313" s="139"/>
      <c r="AD313" s="139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512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677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702</v>
      </c>
      <c r="AC315" s="3" t="s">
        <v>701</v>
      </c>
      <c r="AD315" s="5">
        <v>90</v>
      </c>
      <c r="AE315" s="3" t="s">
        <v>174</v>
      </c>
      <c r="AJ315" s="25">
        <v>45040</v>
      </c>
      <c r="AK315" s="3" t="s">
        <v>707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512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678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704</v>
      </c>
      <c r="AC316" s="3" t="s">
        <v>705</v>
      </c>
      <c r="AD316" s="5">
        <v>200</v>
      </c>
      <c r="AE316" s="3" t="s">
        <v>174</v>
      </c>
      <c r="AJ316" s="25">
        <v>45040</v>
      </c>
      <c r="AK316" s="3" t="s">
        <v>708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512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704</v>
      </c>
      <c r="AC317" s="3" t="s">
        <v>711</v>
      </c>
      <c r="AD317" s="5">
        <v>120</v>
      </c>
      <c r="AE317" s="3" t="s">
        <v>174</v>
      </c>
      <c r="AJ317" s="25">
        <v>45041</v>
      </c>
      <c r="AK317" s="3" t="s">
        <v>709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704</v>
      </c>
      <c r="AC318" s="3" t="s">
        <v>712</v>
      </c>
      <c r="AD318" s="5">
        <v>120</v>
      </c>
      <c r="AE318" s="3" t="s">
        <v>174</v>
      </c>
      <c r="AJ318" s="25">
        <v>45031</v>
      </c>
      <c r="AK318" s="3" t="s">
        <v>714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41" t="str">
        <f>IF(Y318&lt;0,"NO PAGAR","COBRAR'")</f>
        <v>NO PAGAR</v>
      </c>
      <c r="Y319" s="141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41" t="str">
        <f>IF(C318&lt;0,"NO PAGAR","COBRAR'")</f>
        <v>NO PAGAR</v>
      </c>
      <c r="C320" s="141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32" t="s">
        <v>9</v>
      </c>
      <c r="C321" s="133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2" t="s">
        <v>9</v>
      </c>
      <c r="Y321" s="133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671</v>
      </c>
      <c r="F322" s="3"/>
      <c r="G322" s="3"/>
      <c r="H322" s="5">
        <v>75</v>
      </c>
      <c r="I322" t="s">
        <v>672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683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684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690</v>
      </c>
      <c r="C329" s="10">
        <v>94.1</v>
      </c>
      <c r="E329" s="4">
        <v>45002</v>
      </c>
      <c r="F329" s="3" t="s">
        <v>212</v>
      </c>
      <c r="G329" s="3" t="s">
        <v>685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34" t="s">
        <v>7</v>
      </c>
      <c r="AB329" s="135"/>
      <c r="AC329" s="136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694</v>
      </c>
      <c r="C330" s="10">
        <v>953.08699999999999</v>
      </c>
      <c r="E330" s="4">
        <v>45036</v>
      </c>
      <c r="F330" s="3" t="s">
        <v>686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717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34" t="s">
        <v>7</v>
      </c>
      <c r="O331" s="135"/>
      <c r="P331" s="135"/>
      <c r="Q331" s="136"/>
      <c r="R331" s="18">
        <f>SUM(R315:R330)</f>
        <v>350</v>
      </c>
      <c r="S331" s="3"/>
      <c r="V331" s="17"/>
      <c r="X331" s="12"/>
      <c r="Y331" s="10"/>
      <c r="AJ331" s="134" t="s">
        <v>7</v>
      </c>
      <c r="AK331" s="135"/>
      <c r="AL331" s="135"/>
      <c r="AM331" s="136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85" t="s">
        <v>18</v>
      </c>
      <c r="Y334" s="86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34" t="s">
        <v>7</v>
      </c>
      <c r="F335" s="135"/>
      <c r="G335" s="136"/>
      <c r="H335" s="5">
        <f>SUM(H315:H334)</f>
        <v>4138.74</v>
      </c>
      <c r="V335" s="17"/>
      <c r="X335" s="89"/>
      <c r="Y335" s="90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87"/>
      <c r="Y336" s="88"/>
    </row>
    <row r="337" spans="2:25">
      <c r="B337" s="12"/>
      <c r="C337" s="10"/>
      <c r="V337" s="17"/>
      <c r="X337" s="87"/>
      <c r="Y337" s="88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84" t="s">
        <v>28</v>
      </c>
      <c r="J356" s="84"/>
      <c r="V356" s="17"/>
    </row>
    <row r="357" spans="2:41" ht="15" customHeight="1">
      <c r="H357" s="84"/>
      <c r="J357" s="84"/>
      <c r="V357" s="17"/>
    </row>
    <row r="358" spans="2:41">
      <c r="V358" s="17"/>
      <c r="X358" s="149" t="s">
        <v>64</v>
      </c>
      <c r="AC358" s="144" t="s">
        <v>29</v>
      </c>
      <c r="AD358" s="144"/>
      <c r="AE358" s="144"/>
    </row>
    <row r="359" spans="2:41">
      <c r="V359" s="17"/>
      <c r="X359" s="149"/>
      <c r="AC359" s="144"/>
      <c r="AD359" s="144"/>
      <c r="AE359" s="144"/>
    </row>
    <row r="360" spans="2:41" ht="23.25">
      <c r="B360" s="22" t="s">
        <v>64</v>
      </c>
      <c r="V360" s="17"/>
      <c r="X360" s="149"/>
      <c r="AC360" s="144"/>
      <c r="AD360" s="144"/>
      <c r="AE360" s="144"/>
    </row>
    <row r="361" spans="2:41" ht="23.25">
      <c r="B361" s="23" t="s">
        <v>32</v>
      </c>
      <c r="C361" s="20">
        <f>IF(X313="PAGADO",0,Y318)</f>
        <v>-5949.8130000000028</v>
      </c>
      <c r="E361" s="139" t="s">
        <v>273</v>
      </c>
      <c r="F361" s="139"/>
      <c r="G361" s="139"/>
      <c r="H361" s="139"/>
      <c r="V361" s="17"/>
      <c r="X361" s="23" t="s">
        <v>32</v>
      </c>
      <c r="Y361" s="20">
        <f>IF(B361="PAGADO",0,C366)</f>
        <v>-8314.8130000000019</v>
      </c>
      <c r="AA361" s="139" t="s">
        <v>77</v>
      </c>
      <c r="AB361" s="139"/>
      <c r="AC361" s="139"/>
      <c r="AD361" s="139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96">
        <v>45007</v>
      </c>
      <c r="AB363" s="53" t="s">
        <v>212</v>
      </c>
      <c r="AC363" s="53" t="s">
        <v>749</v>
      </c>
      <c r="AD363" s="48">
        <v>384.57342000000006</v>
      </c>
      <c r="AE363" s="3" t="s">
        <v>174</v>
      </c>
      <c r="AJ363" s="25">
        <v>45054</v>
      </c>
      <c r="AK363" s="3" t="s">
        <v>758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728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96">
        <v>45009</v>
      </c>
      <c r="AB364" s="53" t="s">
        <v>212</v>
      </c>
      <c r="AC364" s="53" t="s">
        <v>761</v>
      </c>
      <c r="AD364" s="48">
        <v>169.80232500000002</v>
      </c>
      <c r="AE364" s="3" t="s">
        <v>174</v>
      </c>
      <c r="AJ364" s="25">
        <v>45055</v>
      </c>
      <c r="AK364" s="3" t="s">
        <v>762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734</v>
      </c>
      <c r="G365" s="3" t="s">
        <v>735</v>
      </c>
      <c r="H365" s="5">
        <v>150</v>
      </c>
      <c r="I365" t="s">
        <v>173</v>
      </c>
      <c r="N365" s="25">
        <v>45049</v>
      </c>
      <c r="O365" s="3" t="s">
        <v>729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529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742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785</v>
      </c>
      <c r="AL366" s="3"/>
      <c r="AM366" s="3"/>
      <c r="AN366" s="18">
        <v>58.92</v>
      </c>
      <c r="AO366" s="3"/>
    </row>
    <row r="367" spans="2:41" ht="26.25">
      <c r="B367" s="140" t="str">
        <f>IF(C366&lt;0,"NO PAGAR","COBRAR")</f>
        <v>NO PAGAR</v>
      </c>
      <c r="C367" s="140"/>
      <c r="E367" s="4"/>
      <c r="F367" s="3"/>
      <c r="G367" s="3"/>
      <c r="H367" s="5"/>
      <c r="N367" s="25">
        <v>45050</v>
      </c>
      <c r="O367" s="3" t="s">
        <v>743</v>
      </c>
      <c r="P367" s="3"/>
      <c r="Q367" s="3"/>
      <c r="R367" s="18">
        <v>390</v>
      </c>
      <c r="S367" s="3"/>
      <c r="V367" s="17"/>
      <c r="X367" s="140" t="str">
        <f>IF(Y366&lt;0,"NO PAGAR","COBRAR")</f>
        <v>NO PAGAR</v>
      </c>
      <c r="Y367" s="140"/>
      <c r="AA367" s="4">
        <v>44995</v>
      </c>
      <c r="AB367" s="3" t="s">
        <v>783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786</v>
      </c>
      <c r="AL367" s="3"/>
      <c r="AM367" s="3"/>
      <c r="AN367" s="18">
        <v>58.92</v>
      </c>
      <c r="AO367" s="3"/>
    </row>
    <row r="368" spans="2:41">
      <c r="B368" s="132" t="s">
        <v>9</v>
      </c>
      <c r="C368" s="133"/>
      <c r="E368" s="4"/>
      <c r="F368" s="3"/>
      <c r="G368" s="3"/>
      <c r="H368" s="5"/>
      <c r="N368" s="25">
        <v>45050</v>
      </c>
      <c r="O368" s="3" t="s">
        <v>744</v>
      </c>
      <c r="P368" s="3"/>
      <c r="Q368" s="3"/>
      <c r="R368" s="18">
        <v>50</v>
      </c>
      <c r="S368" s="3"/>
      <c r="V368" s="17"/>
      <c r="X368" s="132" t="s">
        <v>9</v>
      </c>
      <c r="Y368" s="133"/>
      <c r="AA368" s="4">
        <v>45016</v>
      </c>
      <c r="AB368" s="3" t="s">
        <v>783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34" t="s">
        <v>7</v>
      </c>
      <c r="AK373" s="135"/>
      <c r="AL373" s="135"/>
      <c r="AM373" s="136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784</v>
      </c>
      <c r="Y374" s="10">
        <v>45.91</v>
      </c>
      <c r="AA374" s="134" t="s">
        <v>7</v>
      </c>
      <c r="AB374" s="135"/>
      <c r="AC374" s="136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765</v>
      </c>
      <c r="Y375" s="10">
        <v>24.06</v>
      </c>
      <c r="AA375" s="13"/>
      <c r="AB375" s="13"/>
      <c r="AC375" s="13"/>
      <c r="AI375" s="61" t="s">
        <v>473</v>
      </c>
      <c r="AJ375" s="114">
        <v>24419</v>
      </c>
      <c r="AK375" s="63" t="s">
        <v>474</v>
      </c>
      <c r="AL375" s="64">
        <v>45036</v>
      </c>
      <c r="AM375" s="61">
        <v>503970881</v>
      </c>
      <c r="AN375" s="61" t="s">
        <v>767</v>
      </c>
      <c r="AO375" s="121" t="s">
        <v>479</v>
      </c>
      <c r="AP375" s="61">
        <v>117061</v>
      </c>
      <c r="AQ375" s="66">
        <v>94.245000000000005</v>
      </c>
      <c r="AR375" s="66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7" t="s">
        <v>473</v>
      </c>
      <c r="AJ376" s="115">
        <v>24596</v>
      </c>
      <c r="AK376" s="69" t="s">
        <v>474</v>
      </c>
      <c r="AL376" s="70">
        <v>45042</v>
      </c>
      <c r="AM376" s="67">
        <v>503970881</v>
      </c>
      <c r="AN376" s="67" t="s">
        <v>768</v>
      </c>
      <c r="AO376" s="122" t="s">
        <v>479</v>
      </c>
      <c r="AP376" s="67">
        <v>117814</v>
      </c>
      <c r="AQ376" s="72">
        <v>75.186000000000007</v>
      </c>
      <c r="AR376" s="72">
        <v>131.58000000000001</v>
      </c>
      <c r="AS376" s="68"/>
      <c r="AT376" s="67"/>
    </row>
    <row r="377" spans="2:46" ht="15" customHeight="1">
      <c r="B377" s="11" t="s">
        <v>17</v>
      </c>
      <c r="C377" s="10"/>
      <c r="E377" s="134" t="s">
        <v>7</v>
      </c>
      <c r="F377" s="135"/>
      <c r="G377" s="136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470</v>
      </c>
      <c r="AJ377" s="114">
        <v>120813</v>
      </c>
      <c r="AK377" s="63" t="s">
        <v>472</v>
      </c>
      <c r="AL377" s="64">
        <v>45036</v>
      </c>
      <c r="AM377" s="61">
        <v>1720714904</v>
      </c>
      <c r="AN377" s="61" t="s">
        <v>493</v>
      </c>
      <c r="AO377" s="121" t="s">
        <v>479</v>
      </c>
      <c r="AP377" s="61">
        <v>44349</v>
      </c>
      <c r="AQ377" s="66">
        <v>75.373000000000005</v>
      </c>
      <c r="AR377" s="66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7" t="s">
        <v>473</v>
      </c>
      <c r="AJ378" s="115">
        <v>1256</v>
      </c>
      <c r="AK378" s="69" t="s">
        <v>472</v>
      </c>
      <c r="AL378" s="70">
        <v>45033</v>
      </c>
      <c r="AM378" s="67"/>
      <c r="AN378" s="67"/>
      <c r="AO378" s="122" t="s">
        <v>479</v>
      </c>
      <c r="AP378" s="67">
        <v>0</v>
      </c>
      <c r="AQ378" s="72">
        <v>40.570999999999998</v>
      </c>
      <c r="AR378" s="72">
        <v>71</v>
      </c>
      <c r="AS378" s="68"/>
      <c r="AT378" s="67"/>
    </row>
    <row r="379" spans="2:46" ht="24">
      <c r="B379" s="12"/>
      <c r="C379" s="10"/>
      <c r="N379" s="134" t="s">
        <v>7</v>
      </c>
      <c r="O379" s="135"/>
      <c r="P379" s="135"/>
      <c r="Q379" s="136"/>
      <c r="R379" s="18">
        <f>SUM(R363:R378)</f>
        <v>2815</v>
      </c>
      <c r="S379" s="3"/>
      <c r="V379" s="17"/>
      <c r="X379" s="12"/>
      <c r="Y379" s="10"/>
      <c r="AI379" s="61" t="s">
        <v>473</v>
      </c>
      <c r="AJ379" s="114">
        <v>24562</v>
      </c>
      <c r="AK379" s="63" t="s">
        <v>472</v>
      </c>
      <c r="AL379" s="64">
        <v>45041</v>
      </c>
      <c r="AM379" s="61">
        <v>1720714904</v>
      </c>
      <c r="AN379" s="61" t="s">
        <v>493</v>
      </c>
      <c r="AO379" s="121" t="s">
        <v>479</v>
      </c>
      <c r="AP379" s="61">
        <v>44719</v>
      </c>
      <c r="AQ379" s="66">
        <v>31.427</v>
      </c>
      <c r="AR379" s="66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84"/>
      <c r="J394" s="84"/>
      <c r="V394" s="17"/>
      <c r="AA394" s="138" t="s">
        <v>31</v>
      </c>
      <c r="AB394" s="138"/>
      <c r="AC394" s="138"/>
    </row>
    <row r="395" spans="1:43" ht="15" customHeight="1">
      <c r="H395" s="84"/>
      <c r="I395" s="84"/>
      <c r="J395" s="84"/>
      <c r="V395" s="17"/>
      <c r="AA395" s="138"/>
      <c r="AB395" s="138"/>
      <c r="AC395" s="138"/>
    </row>
    <row r="396" spans="1:43">
      <c r="B396" s="146" t="s">
        <v>64</v>
      </c>
      <c r="F396" s="145" t="s">
        <v>30</v>
      </c>
      <c r="G396" s="145"/>
      <c r="H396" s="145"/>
      <c r="V396" s="17"/>
    </row>
    <row r="397" spans="1:43">
      <c r="B397" s="146"/>
      <c r="F397" s="145"/>
      <c r="G397" s="145"/>
      <c r="H397" s="145"/>
      <c r="V397" s="17"/>
    </row>
    <row r="398" spans="1:43" ht="26.25" customHeight="1">
      <c r="B398" s="146"/>
      <c r="F398" s="145"/>
      <c r="G398" s="145"/>
      <c r="H398" s="145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39" t="s">
        <v>77</v>
      </c>
      <c r="F399" s="139"/>
      <c r="G399" s="139"/>
      <c r="H399" s="139"/>
      <c r="V399" s="17"/>
      <c r="X399" s="23" t="s">
        <v>32</v>
      </c>
      <c r="Y399" s="20">
        <f>IF(B1199="PAGADO",0,C404)</f>
        <v>-5988.5502550000019</v>
      </c>
      <c r="AA399" s="139" t="s">
        <v>20</v>
      </c>
      <c r="AB399" s="139"/>
      <c r="AC399" s="139"/>
      <c r="AD399" s="139"/>
    </row>
    <row r="400" spans="1:43">
      <c r="B400" s="1" t="s">
        <v>0</v>
      </c>
      <c r="C400" s="19">
        <f>H421</f>
        <v>3810</v>
      </c>
      <c r="E400" s="2" t="s">
        <v>1</v>
      </c>
      <c r="F400" s="2" t="s">
        <v>2</v>
      </c>
      <c r="G400" s="2" t="s">
        <v>3</v>
      </c>
      <c r="H400" s="2" t="s">
        <v>4</v>
      </c>
      <c r="I400" s="98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0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805</v>
      </c>
      <c r="G401" s="3" t="s">
        <v>806</v>
      </c>
      <c r="H401" s="5">
        <v>620</v>
      </c>
      <c r="I401" t="s">
        <v>174</v>
      </c>
      <c r="N401" s="25">
        <v>45061</v>
      </c>
      <c r="O401" s="3" t="s">
        <v>804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" t="s">
        <v>24</v>
      </c>
      <c r="C402" s="19">
        <f>IF(C399&gt;0,C399+C400,C400)</f>
        <v>3810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818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0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>
      <c r="B403" s="1" t="s">
        <v>9</v>
      </c>
      <c r="C403" s="20">
        <f>C427</f>
        <v>9798.5502550000019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819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Y427</f>
        <v>5988.5502550000019</v>
      </c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>
      <c r="B404" s="6" t="s">
        <v>26</v>
      </c>
      <c r="C404" s="21">
        <f>C402-C403</f>
        <v>-5988.5502550000019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3"/>
      <c r="O404" s="3"/>
      <c r="P404" s="3"/>
      <c r="Q404" s="3"/>
      <c r="R404" s="18"/>
      <c r="S404" s="3"/>
      <c r="V404" s="17"/>
      <c r="X404" s="6" t="s">
        <v>27</v>
      </c>
      <c r="Y404" s="21">
        <f>Y402-Y403</f>
        <v>-5988.5502550000019</v>
      </c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3"/>
      <c r="O405" s="3"/>
      <c r="P405" s="3"/>
      <c r="Q405" s="3"/>
      <c r="R405" s="18"/>
      <c r="S405" s="3"/>
      <c r="V405" s="17"/>
      <c r="X405" s="141" t="str">
        <f>IF(Y404&lt;0,"NO PAGAR","COBRAR'")</f>
        <v>NO PAGAR</v>
      </c>
      <c r="Y405" s="14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ht="23.25">
      <c r="B406" s="141" t="str">
        <f>IF(C404&lt;0,"NO PAGAR","COBRAR'")</f>
        <v>NO PAGAR</v>
      </c>
      <c r="C406" s="141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3"/>
      <c r="O406" s="3"/>
      <c r="P406" s="3"/>
      <c r="Q406" s="3"/>
      <c r="R406" s="18"/>
      <c r="S406" s="3"/>
      <c r="V406" s="17"/>
      <c r="X406" s="6"/>
      <c r="Y406" s="8"/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32" t="s">
        <v>9</v>
      </c>
      <c r="C407" s="133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2" t="s">
        <v>9</v>
      </c>
      <c r="Y407" s="133"/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820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5988.5502550000019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390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AN417</f>
        <v>0</v>
      </c>
      <c r="AA409" s="4"/>
      <c r="AB409" s="3"/>
      <c r="AC409" s="3"/>
      <c r="AD409" s="5"/>
      <c r="AJ409" s="3"/>
      <c r="AK409" s="3"/>
      <c r="AL409" s="3"/>
      <c r="AM409" s="3"/>
      <c r="AN409" s="18"/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  <c r="AJ410" s="3"/>
      <c r="AK410" s="3"/>
      <c r="AL410" s="3"/>
      <c r="AM410" s="3"/>
      <c r="AN410" s="18"/>
      <c r="AO410" s="3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3"/>
      <c r="AK411" s="3"/>
      <c r="AL411" s="3"/>
      <c r="AM411" s="3"/>
      <c r="AN411" s="18"/>
      <c r="AO411" s="3"/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518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518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3"/>
      <c r="AK413" s="3"/>
      <c r="AL413" s="3"/>
      <c r="AM413" s="3"/>
      <c r="AN413" s="18"/>
      <c r="AO413" s="3"/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3"/>
      <c r="AK414" s="3"/>
      <c r="AL414" s="3"/>
      <c r="AM414" s="3"/>
      <c r="AN414" s="18"/>
      <c r="AO414" s="3"/>
    </row>
    <row r="415" spans="2:41">
      <c r="B415" s="11" t="s">
        <v>16</v>
      </c>
      <c r="C415" s="10"/>
      <c r="E415" s="4"/>
      <c r="F415" s="3"/>
      <c r="G415" s="3"/>
      <c r="H415" s="5"/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34" t="s">
        <v>7</v>
      </c>
      <c r="AB415" s="135"/>
      <c r="AC415" s="136"/>
      <c r="AD415" s="5">
        <f>SUM(AD401:AD414)</f>
        <v>0</v>
      </c>
      <c r="AJ415" s="3"/>
      <c r="AK415" s="3"/>
      <c r="AL415" s="3"/>
      <c r="AM415" s="3"/>
      <c r="AN415" s="18"/>
      <c r="AO415" s="3"/>
    </row>
    <row r="416" spans="2:41">
      <c r="B416" s="11" t="s">
        <v>17</v>
      </c>
      <c r="C416" s="10"/>
      <c r="E416" s="4"/>
      <c r="F416" s="3"/>
      <c r="G416" s="3"/>
      <c r="H416" s="5"/>
      <c r="N416" s="3"/>
      <c r="O416" s="3"/>
      <c r="P416" s="3"/>
      <c r="Q416" s="3"/>
      <c r="R416" s="18"/>
      <c r="S416" s="3"/>
      <c r="V416" s="17"/>
      <c r="X416" s="11" t="s">
        <v>17</v>
      </c>
      <c r="Y416" s="10"/>
      <c r="AA416" s="13"/>
      <c r="AB416" s="13"/>
      <c r="AC416" s="13"/>
      <c r="AJ416" s="3"/>
      <c r="AK416" s="3"/>
      <c r="AL416" s="3"/>
      <c r="AM416" s="3"/>
      <c r="AN416" s="18"/>
      <c r="AO416" s="3"/>
    </row>
    <row r="417" spans="2:41">
      <c r="B417" s="12"/>
      <c r="C417" s="10"/>
      <c r="E417" s="4"/>
      <c r="F417" s="3"/>
      <c r="G417" s="3"/>
      <c r="H417" s="5"/>
      <c r="N417" s="134" t="s">
        <v>7</v>
      </c>
      <c r="O417" s="135"/>
      <c r="P417" s="135"/>
      <c r="Q417" s="136"/>
      <c r="R417" s="18">
        <f>SUM(R401:R416)</f>
        <v>390</v>
      </c>
      <c r="S417" s="3"/>
      <c r="V417" s="17"/>
      <c r="X417" s="12"/>
      <c r="Y417" s="10"/>
      <c r="AJ417" s="134" t="s">
        <v>7</v>
      </c>
      <c r="AK417" s="135"/>
      <c r="AL417" s="135"/>
      <c r="AM417" s="136"/>
      <c r="AN417" s="18">
        <f>SUM(AN401:AN416)</f>
        <v>0</v>
      </c>
      <c r="AO417" s="3"/>
    </row>
    <row r="418" spans="2:41">
      <c r="B418" s="12"/>
      <c r="C418" s="10"/>
      <c r="E418" s="4"/>
      <c r="F418" s="3"/>
      <c r="G418" s="3"/>
      <c r="H418" s="5"/>
      <c r="V418" s="17"/>
      <c r="X418" s="12"/>
      <c r="Y418" s="10"/>
    </row>
    <row r="419" spans="2:41">
      <c r="B419" s="12"/>
      <c r="C419" s="10"/>
      <c r="E419" s="4"/>
      <c r="F419" s="3"/>
      <c r="G419" s="3"/>
      <c r="H419" s="5"/>
      <c r="V419" s="17"/>
      <c r="X419" s="12"/>
      <c r="Y419" s="10"/>
    </row>
    <row r="420" spans="2:41">
      <c r="B420" s="12"/>
      <c r="C420" s="10"/>
      <c r="E420" s="4"/>
      <c r="F420" s="3"/>
      <c r="G420" s="3"/>
      <c r="H420" s="5"/>
      <c r="V420" s="17"/>
      <c r="X420" s="12"/>
      <c r="Y420" s="10"/>
      <c r="AA420" s="14"/>
    </row>
    <row r="421" spans="2:41">
      <c r="B421" s="12"/>
      <c r="C421" s="10"/>
      <c r="E421" s="134" t="s">
        <v>7</v>
      </c>
      <c r="F421" s="135"/>
      <c r="G421" s="136"/>
      <c r="H421" s="5">
        <f>SUM(H401:H420)</f>
        <v>3810</v>
      </c>
      <c r="V421" s="17"/>
      <c r="X421" s="12"/>
      <c r="Y421" s="10"/>
    </row>
    <row r="422" spans="2:41">
      <c r="B422" s="12"/>
      <c r="C422" s="10"/>
      <c r="E422" s="13"/>
      <c r="F422" s="13"/>
      <c r="G422" s="13"/>
      <c r="V422" s="17"/>
      <c r="X422" s="12"/>
      <c r="Y422" s="10"/>
    </row>
    <row r="423" spans="2:41">
      <c r="B423" s="12"/>
      <c r="C423" s="10"/>
      <c r="V423" s="17"/>
      <c r="X423" s="12"/>
      <c r="Y423" s="10"/>
    </row>
    <row r="424" spans="2:41">
      <c r="B424" s="12"/>
      <c r="C424" s="10"/>
      <c r="V424" s="17"/>
      <c r="X424" s="12"/>
      <c r="Y424" s="10"/>
    </row>
    <row r="425" spans="2:41">
      <c r="B425" s="12"/>
      <c r="C425" s="10"/>
      <c r="V425" s="17"/>
      <c r="X425" s="12"/>
      <c r="Y425" s="10"/>
    </row>
    <row r="426" spans="2:41">
      <c r="B426" s="11"/>
      <c r="C426" s="10"/>
      <c r="E426" s="14"/>
      <c r="V426" s="17"/>
      <c r="X426" s="11"/>
      <c r="Y426" s="10"/>
    </row>
    <row r="427" spans="2:41">
      <c r="B427" s="15" t="s">
        <v>18</v>
      </c>
      <c r="C427" s="16">
        <f>SUM(C408:C426)</f>
        <v>9798.5502550000019</v>
      </c>
      <c r="D427" t="s">
        <v>22</v>
      </c>
      <c r="V427" s="17"/>
      <c r="X427" s="15" t="s">
        <v>18</v>
      </c>
      <c r="Y427" s="16">
        <f>SUM(Y408:Y426)</f>
        <v>5988.5502550000019</v>
      </c>
      <c r="Z427" t="s">
        <v>22</v>
      </c>
      <c r="AA427" t="s">
        <v>21</v>
      </c>
    </row>
    <row r="428" spans="2:41">
      <c r="V428" s="17"/>
      <c r="AA428" s="1" t="s">
        <v>19</v>
      </c>
    </row>
    <row r="429" spans="2:41">
      <c r="V429" s="17"/>
    </row>
    <row r="430" spans="2:41">
      <c r="V430" s="17"/>
    </row>
    <row r="431" spans="2:41">
      <c r="V431" s="17"/>
    </row>
    <row r="432" spans="2:41">
      <c r="V432" s="17"/>
    </row>
    <row r="433" spans="5:31">
      <c r="E433" t="s">
        <v>21</v>
      </c>
      <c r="V433" s="17"/>
    </row>
    <row r="434" spans="5:31">
      <c r="E434" s="1" t="s">
        <v>19</v>
      </c>
      <c r="V434" s="17"/>
    </row>
    <row r="435" spans="5:31">
      <c r="V435" s="17"/>
    </row>
    <row r="436" spans="5:31">
      <c r="V436" s="17"/>
    </row>
    <row r="437" spans="5:31">
      <c r="V437" s="17"/>
    </row>
    <row r="438" spans="5:31">
      <c r="V438" s="17"/>
    </row>
    <row r="439" spans="5:31">
      <c r="V439" s="17"/>
    </row>
    <row r="440" spans="5:31">
      <c r="V440" s="17"/>
    </row>
    <row r="441" spans="5:31">
      <c r="V441" s="17"/>
    </row>
    <row r="442" spans="5:31">
      <c r="V442" s="17"/>
    </row>
    <row r="443" spans="5:31">
      <c r="V443" s="17"/>
    </row>
    <row r="444" spans="5:31">
      <c r="V444" s="17"/>
    </row>
    <row r="445" spans="5:31">
      <c r="V445" s="17"/>
      <c r="AC445" s="137" t="s">
        <v>29</v>
      </c>
      <c r="AD445" s="137"/>
      <c r="AE445" s="137"/>
    </row>
    <row r="446" spans="5:31" ht="15" customHeight="1">
      <c r="I446" s="84"/>
      <c r="J446" s="84"/>
      <c r="V446" s="17"/>
      <c r="AC446" s="137"/>
      <c r="AD446" s="137"/>
      <c r="AE446" s="137"/>
    </row>
    <row r="447" spans="5:31" ht="15" customHeight="1">
      <c r="I447" s="84"/>
      <c r="J447" s="84"/>
      <c r="V447" s="17"/>
      <c r="AC447" s="137"/>
      <c r="AD447" s="137"/>
      <c r="AE447" s="137"/>
    </row>
    <row r="448" spans="5:31">
      <c r="V448" s="17"/>
    </row>
    <row r="449" spans="2:41">
      <c r="V449" s="17"/>
    </row>
    <row r="450" spans="2:41" ht="23.25">
      <c r="B450" s="22" t="s">
        <v>66</v>
      </c>
      <c r="V450" s="17"/>
      <c r="X450" s="22" t="s">
        <v>66</v>
      </c>
    </row>
    <row r="451" spans="2:41" ht="23.25">
      <c r="B451" s="23" t="s">
        <v>32</v>
      </c>
      <c r="C451" s="20">
        <f>IF(X399="PAGADO",0,Y404)</f>
        <v>-5988.5502550000019</v>
      </c>
      <c r="V451" s="17"/>
      <c r="X451" s="23" t="s">
        <v>32</v>
      </c>
      <c r="Y451" s="20">
        <f>IF(B451="PAGADO",0,C456)</f>
        <v>-5988.5502550000019</v>
      </c>
      <c r="AA451" s="139" t="s">
        <v>20</v>
      </c>
      <c r="AB451" s="139"/>
      <c r="AC451" s="139"/>
      <c r="AD451" s="139"/>
    </row>
    <row r="452" spans="2:41" ht="26.25">
      <c r="B452" s="1" t="s">
        <v>0</v>
      </c>
      <c r="C452" s="19">
        <f>H473</f>
        <v>0</v>
      </c>
      <c r="H452" s="84" t="s">
        <v>28</v>
      </c>
      <c r="N452" s="2" t="s">
        <v>1</v>
      </c>
      <c r="O452" s="2" t="s">
        <v>5</v>
      </c>
      <c r="P452" s="2" t="s">
        <v>4</v>
      </c>
      <c r="Q452" s="2" t="s">
        <v>6</v>
      </c>
      <c r="R452" s="2" t="s">
        <v>7</v>
      </c>
      <c r="S452" s="3"/>
      <c r="V452" s="17"/>
      <c r="X452" s="1" t="s">
        <v>0</v>
      </c>
      <c r="Y452" s="19">
        <f>AD467</f>
        <v>0</v>
      </c>
      <c r="AA452" s="2" t="s">
        <v>1</v>
      </c>
      <c r="AB452" s="2" t="s">
        <v>2</v>
      </c>
      <c r="AC452" s="2" t="s">
        <v>3</v>
      </c>
      <c r="AD452" s="2" t="s">
        <v>4</v>
      </c>
      <c r="AJ452" s="2" t="s">
        <v>1</v>
      </c>
      <c r="AK452" s="2" t="s">
        <v>5</v>
      </c>
      <c r="AL452" s="2" t="s">
        <v>4</v>
      </c>
      <c r="AM452" s="2" t="s">
        <v>6</v>
      </c>
      <c r="AN452" s="2" t="s">
        <v>7</v>
      </c>
      <c r="AO452" s="3"/>
    </row>
    <row r="453" spans="2:41" ht="26.25">
      <c r="C453" s="20"/>
      <c r="H453" s="84"/>
      <c r="N453" s="3"/>
      <c r="O453" s="3"/>
      <c r="P453" s="3"/>
      <c r="Q453" s="3"/>
      <c r="R453" s="18"/>
      <c r="S453" s="3"/>
      <c r="V453" s="17"/>
      <c r="Y453" s="2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" t="s">
        <v>24</v>
      </c>
      <c r="C454" s="19">
        <f>IF(C451&gt;0,C451+C452,C452)</f>
        <v>0</v>
      </c>
      <c r="N454" s="3"/>
      <c r="O454" s="3"/>
      <c r="P454" s="3"/>
      <c r="Q454" s="3"/>
      <c r="R454" s="18"/>
      <c r="S454" s="3"/>
      <c r="V454" s="17"/>
      <c r="X454" s="1" t="s">
        <v>24</v>
      </c>
      <c r="Y454" s="19">
        <f>IF(Y451&gt;0,Y451+Y452,Y452)</f>
        <v>0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1" t="s">
        <v>9</v>
      </c>
      <c r="C455" s="20">
        <f>C478</f>
        <v>5988.5502550000019</v>
      </c>
      <c r="N455" s="3"/>
      <c r="O455" s="3"/>
      <c r="P455" s="3"/>
      <c r="Q455" s="3"/>
      <c r="R455" s="18"/>
      <c r="S455" s="3"/>
      <c r="V455" s="17"/>
      <c r="X455" s="1" t="s">
        <v>9</v>
      </c>
      <c r="Y455" s="20">
        <f>Y478</f>
        <v>5988.5502550000019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6" t="s">
        <v>25</v>
      </c>
      <c r="C456" s="21">
        <f>C454-C455</f>
        <v>-5988.5502550000019</v>
      </c>
      <c r="N456" s="3"/>
      <c r="O456" s="3"/>
      <c r="P456" s="3"/>
      <c r="Q456" s="3"/>
      <c r="R456" s="18"/>
      <c r="S456" s="3"/>
      <c r="V456" s="17"/>
      <c r="X456" s="6" t="s">
        <v>8</v>
      </c>
      <c r="Y456" s="21">
        <f>Y454-Y455</f>
        <v>-5988.5502550000019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ht="26.25">
      <c r="B457" s="140" t="str">
        <f>IF(C456&lt;0,"NO PAGAR","COBRAR")</f>
        <v>NO PAGAR</v>
      </c>
      <c r="C457" s="140"/>
      <c r="E457" s="139" t="s">
        <v>20</v>
      </c>
      <c r="F457" s="139"/>
      <c r="G457" s="139"/>
      <c r="H457" s="139"/>
      <c r="N457" s="3"/>
      <c r="O457" s="3"/>
      <c r="P457" s="3"/>
      <c r="Q457" s="3"/>
      <c r="R457" s="18"/>
      <c r="S457" s="3"/>
      <c r="V457" s="17"/>
      <c r="X457" s="140" t="str">
        <f>IF(Y456&lt;0,"NO PAGAR","COBRAR")</f>
        <v>NO PAGAR</v>
      </c>
      <c r="Y457" s="14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32" t="s">
        <v>9</v>
      </c>
      <c r="C458" s="133"/>
      <c r="E458" s="2" t="s">
        <v>1</v>
      </c>
      <c r="F458" s="2" t="s">
        <v>2</v>
      </c>
      <c r="G458" s="2" t="s">
        <v>3</v>
      </c>
      <c r="H458" s="2" t="s">
        <v>4</v>
      </c>
      <c r="N458" s="3"/>
      <c r="O458" s="3"/>
      <c r="P458" s="3"/>
      <c r="Q458" s="3"/>
      <c r="R458" s="18"/>
      <c r="S458" s="3"/>
      <c r="V458" s="17"/>
      <c r="X458" s="132" t="s">
        <v>9</v>
      </c>
      <c r="Y458" s="133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9" t="str">
        <f>IF(C492&lt;0,"SALDO A FAVOR","SALDO ADELANTAD0'")</f>
        <v>SALDO ADELANTAD0'</v>
      </c>
      <c r="C459" s="10">
        <f>IF(Y404&lt;=0,Y404*-1)</f>
        <v>5988.5502550000019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9" t="str">
        <f>IF(C456&lt;0,"SALDO ADELANTADO","SALDO A FAVOR'")</f>
        <v>SALDO ADELANTADO</v>
      </c>
      <c r="Y459" s="10">
        <f>IF(C456&lt;=0,C456*-1)</f>
        <v>5988.5502550000019</v>
      </c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10</v>
      </c>
      <c r="C460" s="10">
        <f>R469</f>
        <v>0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10</v>
      </c>
      <c r="Y460" s="10">
        <f>AN469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11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11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12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12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13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13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14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14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15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16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16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17</v>
      </c>
      <c r="C467" s="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17</v>
      </c>
      <c r="Y467" s="10"/>
      <c r="AA467" s="134" t="s">
        <v>7</v>
      </c>
      <c r="AB467" s="135"/>
      <c r="AC467" s="136"/>
      <c r="AD467" s="5">
        <f>SUM(AD453:AD466)</f>
        <v>0</v>
      </c>
      <c r="AJ467" s="3"/>
      <c r="AK467" s="3"/>
      <c r="AL467" s="3"/>
      <c r="AM467" s="3"/>
      <c r="AN467" s="18"/>
      <c r="AO467" s="3"/>
    </row>
    <row r="468" spans="2:41">
      <c r="B468" s="12"/>
      <c r="C468" s="1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2"/>
      <c r="Y468" s="10"/>
      <c r="AA468" s="13"/>
      <c r="AB468" s="13"/>
      <c r="AC468" s="13"/>
      <c r="AJ468" s="3"/>
      <c r="AK468" s="3"/>
      <c r="AL468" s="3"/>
      <c r="AM468" s="3"/>
      <c r="AN468" s="18"/>
      <c r="AO468" s="3"/>
    </row>
    <row r="469" spans="2:41">
      <c r="B469" s="12"/>
      <c r="C469" s="10"/>
      <c r="E469" s="4"/>
      <c r="F469" s="3"/>
      <c r="G469" s="3"/>
      <c r="H469" s="5"/>
      <c r="N469" s="134" t="s">
        <v>7</v>
      </c>
      <c r="O469" s="135"/>
      <c r="P469" s="135"/>
      <c r="Q469" s="136"/>
      <c r="R469" s="18">
        <f>SUM(R453:R468)</f>
        <v>0</v>
      </c>
      <c r="S469" s="3"/>
      <c r="V469" s="17"/>
      <c r="X469" s="12"/>
      <c r="Y469" s="10"/>
      <c r="AJ469" s="134" t="s">
        <v>7</v>
      </c>
      <c r="AK469" s="135"/>
      <c r="AL469" s="135"/>
      <c r="AM469" s="136"/>
      <c r="AN469" s="18">
        <f>SUM(AN453:AN468)</f>
        <v>0</v>
      </c>
      <c r="AO469" s="3"/>
    </row>
    <row r="470" spans="2:41">
      <c r="B470" s="12"/>
      <c r="C470" s="10"/>
      <c r="E470" s="4"/>
      <c r="F470" s="3"/>
      <c r="G470" s="3"/>
      <c r="H470" s="5"/>
      <c r="V470" s="17"/>
      <c r="X470" s="12"/>
      <c r="Y470" s="10"/>
    </row>
    <row r="471" spans="2:41">
      <c r="B471" s="12"/>
      <c r="C471" s="10"/>
      <c r="E471" s="4"/>
      <c r="F471" s="3"/>
      <c r="G471" s="3"/>
      <c r="H471" s="5"/>
      <c r="V471" s="17"/>
      <c r="X471" s="12"/>
      <c r="Y471" s="10"/>
    </row>
    <row r="472" spans="2:41">
      <c r="B472" s="12"/>
      <c r="C472" s="10"/>
      <c r="E472" s="4"/>
      <c r="F472" s="3"/>
      <c r="G472" s="3"/>
      <c r="H472" s="5"/>
      <c r="V472" s="17"/>
      <c r="X472" s="12"/>
      <c r="Y472" s="10"/>
      <c r="AA472" s="14"/>
    </row>
    <row r="473" spans="2:41">
      <c r="B473" s="12"/>
      <c r="C473" s="10"/>
      <c r="E473" s="134" t="s">
        <v>7</v>
      </c>
      <c r="F473" s="135"/>
      <c r="G473" s="136"/>
      <c r="H473" s="5">
        <f>SUM(H459:H472)</f>
        <v>0</v>
      </c>
      <c r="V473" s="17"/>
      <c r="X473" s="12"/>
      <c r="Y473" s="10"/>
    </row>
    <row r="474" spans="2:41">
      <c r="B474" s="12"/>
      <c r="C474" s="10"/>
      <c r="E474" s="13"/>
      <c r="F474" s="13"/>
      <c r="G474" s="13"/>
      <c r="V474" s="17"/>
      <c r="X474" s="12"/>
      <c r="Y474" s="10"/>
    </row>
    <row r="475" spans="2:41">
      <c r="B475" s="12"/>
      <c r="C475" s="10"/>
      <c r="V475" s="17"/>
      <c r="X475" s="12"/>
      <c r="Y475" s="10"/>
    </row>
    <row r="476" spans="2:41">
      <c r="B476" s="12"/>
      <c r="C476" s="10"/>
      <c r="V476" s="17"/>
      <c r="X476" s="12"/>
      <c r="Y476" s="10"/>
    </row>
    <row r="477" spans="2:41">
      <c r="B477" s="11"/>
      <c r="C477" s="10"/>
      <c r="V477" s="17"/>
      <c r="X477" s="11"/>
      <c r="Y477" s="10"/>
    </row>
    <row r="478" spans="2:41">
      <c r="B478" s="15" t="s">
        <v>18</v>
      </c>
      <c r="C478" s="16">
        <f>SUM(C459:C477)</f>
        <v>5988.5502550000019</v>
      </c>
      <c r="E478" s="14"/>
      <c r="V478" s="17"/>
      <c r="X478" s="15" t="s">
        <v>18</v>
      </c>
      <c r="Y478" s="16">
        <f>SUM(Y459:Y477)</f>
        <v>5988.5502550000019</v>
      </c>
    </row>
    <row r="479" spans="2:41">
      <c r="D479" t="s">
        <v>22</v>
      </c>
      <c r="V479" s="17"/>
      <c r="Z479" t="s">
        <v>22</v>
      </c>
      <c r="AA479" t="s">
        <v>21</v>
      </c>
    </row>
    <row r="480" spans="2:41">
      <c r="V480" s="17"/>
      <c r="AA480" s="1" t="s">
        <v>19</v>
      </c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E485" t="s">
        <v>21</v>
      </c>
      <c r="V485" s="17"/>
    </row>
    <row r="486" spans="1:43">
      <c r="E486" s="1" t="s">
        <v>19</v>
      </c>
      <c r="V486" s="17"/>
    </row>
    <row r="487" spans="1:43">
      <c r="A487" s="17"/>
      <c r="B487" s="17"/>
      <c r="C487" s="17"/>
      <c r="D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>
      <c r="A488" s="17"/>
      <c r="B488" s="17"/>
      <c r="C488" s="17"/>
      <c r="D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</row>
    <row r="489" spans="1:43">
      <c r="A489" s="17"/>
      <c r="B489" s="17"/>
      <c r="C489" s="17"/>
      <c r="D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</row>
    <row r="490" spans="1:43">
      <c r="V490" s="17"/>
    </row>
    <row r="491" spans="1:43" ht="15" customHeight="1">
      <c r="I491" s="84"/>
      <c r="J491" s="84"/>
      <c r="V491" s="17"/>
      <c r="AA491" s="138" t="s">
        <v>31</v>
      </c>
      <c r="AB491" s="138"/>
      <c r="AC491" s="138"/>
    </row>
    <row r="492" spans="1:43" ht="15" customHeight="1">
      <c r="I492" s="84"/>
      <c r="J492" s="84"/>
      <c r="V492" s="17"/>
      <c r="AA492" s="138"/>
      <c r="AB492" s="138"/>
      <c r="AC492" s="138"/>
    </row>
    <row r="493" spans="1:43">
      <c r="E493" s="17"/>
      <c r="F493" s="17"/>
      <c r="G493" s="17"/>
      <c r="H493" s="17"/>
      <c r="V493" s="17"/>
    </row>
    <row r="494" spans="1:43">
      <c r="E494" s="17"/>
      <c r="F494" s="17"/>
      <c r="G494" s="17"/>
      <c r="H494" s="17"/>
      <c r="V494" s="17"/>
    </row>
    <row r="495" spans="1:43" ht="23.25">
      <c r="B495" s="24" t="s">
        <v>66</v>
      </c>
      <c r="E495" s="17"/>
      <c r="F495" s="17"/>
      <c r="G495" s="17"/>
      <c r="H495" s="17"/>
      <c r="V495" s="17"/>
      <c r="X495" s="22" t="s">
        <v>66</v>
      </c>
    </row>
    <row r="496" spans="1:43" ht="23.25">
      <c r="B496" s="23" t="s">
        <v>32</v>
      </c>
      <c r="C496" s="20">
        <f>IF(X451="PAGADO",0,C456)</f>
        <v>-5988.5502550000019</v>
      </c>
      <c r="V496" s="17"/>
      <c r="X496" s="23" t="s">
        <v>32</v>
      </c>
      <c r="Y496" s="20">
        <f>IF(B1296="PAGADO",0,C501)</f>
        <v>-5988.5502550000019</v>
      </c>
      <c r="AA496" s="139" t="s">
        <v>20</v>
      </c>
      <c r="AB496" s="139"/>
      <c r="AC496" s="139"/>
      <c r="AD496" s="139"/>
    </row>
    <row r="497" spans="2:41" ht="26.25">
      <c r="B497" s="1" t="s">
        <v>0</v>
      </c>
      <c r="C497" s="19">
        <f>H518</f>
        <v>0</v>
      </c>
      <c r="H497" s="84" t="s">
        <v>30</v>
      </c>
      <c r="N497" s="2" t="s">
        <v>1</v>
      </c>
      <c r="O497" s="2" t="s">
        <v>5</v>
      </c>
      <c r="P497" s="2" t="s">
        <v>4</v>
      </c>
      <c r="Q497" s="2" t="s">
        <v>6</v>
      </c>
      <c r="R497" s="2" t="s">
        <v>7</v>
      </c>
      <c r="S497" s="3"/>
      <c r="V497" s="17"/>
      <c r="X497" s="1" t="s">
        <v>0</v>
      </c>
      <c r="Y497" s="19">
        <f>AD512</f>
        <v>0</v>
      </c>
      <c r="AA497" s="2" t="s">
        <v>1</v>
      </c>
      <c r="AB497" s="2" t="s">
        <v>2</v>
      </c>
      <c r="AC497" s="2" t="s">
        <v>3</v>
      </c>
      <c r="AD497" s="2" t="s">
        <v>4</v>
      </c>
      <c r="AJ497" s="2" t="s">
        <v>1</v>
      </c>
      <c r="AK497" s="2" t="s">
        <v>5</v>
      </c>
      <c r="AL497" s="2" t="s">
        <v>4</v>
      </c>
      <c r="AM497" s="2" t="s">
        <v>6</v>
      </c>
      <c r="AN497" s="2" t="s">
        <v>7</v>
      </c>
      <c r="AO497" s="3"/>
    </row>
    <row r="498" spans="2:41" ht="26.25">
      <c r="C498" s="20"/>
      <c r="H498" s="84"/>
      <c r="N498" s="3"/>
      <c r="O498" s="3"/>
      <c r="P498" s="3"/>
      <c r="Q498" s="3"/>
      <c r="R498" s="18"/>
      <c r="S498" s="3"/>
      <c r="V498" s="17"/>
      <c r="Y498" s="2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" t="s">
        <v>24</v>
      </c>
      <c r="C499" s="19">
        <f>IF(C496&gt;0,C496+C497,C497)</f>
        <v>0</v>
      </c>
      <c r="N499" s="3"/>
      <c r="O499" s="3"/>
      <c r="P499" s="3"/>
      <c r="Q499" s="3"/>
      <c r="R499" s="18"/>
      <c r="S499" s="3"/>
      <c r="V499" s="17"/>
      <c r="X499" s="1" t="s">
        <v>24</v>
      </c>
      <c r="Y499" s="19">
        <f>IF(Y496&gt;0,Y496+Y497,Y497)</f>
        <v>0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" t="s">
        <v>9</v>
      </c>
      <c r="C500" s="20">
        <f>C524</f>
        <v>5988.5502550000019</v>
      </c>
      <c r="N500" s="3"/>
      <c r="O500" s="3"/>
      <c r="P500" s="3"/>
      <c r="Q500" s="3"/>
      <c r="R500" s="18"/>
      <c r="S500" s="3"/>
      <c r="V500" s="17"/>
      <c r="X500" s="1" t="s">
        <v>9</v>
      </c>
      <c r="Y500" s="20">
        <f>Y524</f>
        <v>5988.5502550000019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6" t="s">
        <v>26</v>
      </c>
      <c r="C501" s="21">
        <f>C499-C500</f>
        <v>-5988.5502550000019</v>
      </c>
      <c r="N501" s="3"/>
      <c r="O501" s="3"/>
      <c r="P501" s="3"/>
      <c r="Q501" s="3"/>
      <c r="R501" s="18"/>
      <c r="S501" s="3"/>
      <c r="V501" s="17"/>
      <c r="X501" s="6" t="s">
        <v>27</v>
      </c>
      <c r="Y501" s="21">
        <f>Y499-Y500</f>
        <v>-5988.5502550000019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 ht="23.25">
      <c r="B502" s="6"/>
      <c r="C502" s="7"/>
      <c r="E502" s="139" t="s">
        <v>20</v>
      </c>
      <c r="F502" s="139"/>
      <c r="G502" s="139"/>
      <c r="H502" s="139"/>
      <c r="N502" s="3"/>
      <c r="O502" s="3"/>
      <c r="P502" s="3"/>
      <c r="Q502" s="3"/>
      <c r="R502" s="18"/>
      <c r="S502" s="3"/>
      <c r="V502" s="17"/>
      <c r="X502" s="141" t="str">
        <f>IF(Y501&lt;0,"NO PAGAR","COBRAR'")</f>
        <v>NO PAGAR</v>
      </c>
      <c r="Y502" s="141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3.25">
      <c r="B503" s="141" t="str">
        <f>IF(C501&lt;0,"NO PAGAR","COBRAR'")</f>
        <v>NO PAGAR</v>
      </c>
      <c r="C503" s="141"/>
      <c r="E503" s="2" t="s">
        <v>1</v>
      </c>
      <c r="F503" s="2" t="s">
        <v>2</v>
      </c>
      <c r="G503" s="2" t="s">
        <v>3</v>
      </c>
      <c r="H503" s="2" t="s">
        <v>4</v>
      </c>
      <c r="N503" s="3"/>
      <c r="O503" s="3"/>
      <c r="P503" s="3"/>
      <c r="Q503" s="3"/>
      <c r="R503" s="18"/>
      <c r="S503" s="3"/>
      <c r="V503" s="17"/>
      <c r="X503" s="6"/>
      <c r="Y503" s="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32" t="s">
        <v>9</v>
      </c>
      <c r="C504" s="133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32" t="s">
        <v>9</v>
      </c>
      <c r="Y504" s="133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IF(Y456&lt;0,"SALDO ADELANTADO","SALDO A FAVOR '")</f>
        <v>SALDO ADELANTADO</v>
      </c>
      <c r="C505" s="10">
        <f>IF(Y456&lt;=0,Y456*-1)</f>
        <v>5988.5502550000019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IF(C501&lt;0,"SALDO ADELANTADO","SALDO A FAVOR'")</f>
        <v>SALDO ADELANTADO</v>
      </c>
      <c r="Y505" s="10">
        <f>IF(C501&lt;=0,C501*-1)</f>
        <v>5988.5502550000019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R514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AN514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14</v>
      </c>
      <c r="C510" s="1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134" t="s">
        <v>7</v>
      </c>
      <c r="AB512" s="135"/>
      <c r="AC512" s="136"/>
      <c r="AD512" s="5">
        <f>SUM(AD498:AD511)</f>
        <v>0</v>
      </c>
      <c r="AJ512" s="3"/>
      <c r="AK512" s="3"/>
      <c r="AL512" s="3"/>
      <c r="AM512" s="3"/>
      <c r="AN512" s="18"/>
      <c r="AO512" s="3"/>
    </row>
    <row r="513" spans="2:41">
      <c r="B513" s="11" t="s">
        <v>17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3"/>
      <c r="AB513" s="13"/>
      <c r="AC513" s="13"/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4"/>
      <c r="F514" s="3"/>
      <c r="G514" s="3"/>
      <c r="H514" s="5"/>
      <c r="N514" s="134" t="s">
        <v>7</v>
      </c>
      <c r="O514" s="135"/>
      <c r="P514" s="135"/>
      <c r="Q514" s="136"/>
      <c r="R514" s="18">
        <f>SUM(R498:R513)</f>
        <v>0</v>
      </c>
      <c r="S514" s="3"/>
      <c r="V514" s="17"/>
      <c r="X514" s="12"/>
      <c r="Y514" s="10"/>
      <c r="AJ514" s="134" t="s">
        <v>7</v>
      </c>
      <c r="AK514" s="135"/>
      <c r="AL514" s="135"/>
      <c r="AM514" s="136"/>
      <c r="AN514" s="18">
        <f>SUM(AN498:AN513)</f>
        <v>0</v>
      </c>
      <c r="AO514" s="3"/>
    </row>
    <row r="515" spans="2:41">
      <c r="B515" s="12"/>
      <c r="C515" s="10"/>
      <c r="E515" s="4"/>
      <c r="F515" s="3"/>
      <c r="G515" s="3"/>
      <c r="H515" s="5"/>
      <c r="V515" s="17"/>
      <c r="X515" s="12"/>
      <c r="Y515" s="10"/>
    </row>
    <row r="516" spans="2:41">
      <c r="B516" s="12"/>
      <c r="C516" s="10"/>
      <c r="E516" s="4"/>
      <c r="F516" s="3"/>
      <c r="G516" s="3"/>
      <c r="H516" s="5"/>
      <c r="V516" s="17"/>
      <c r="X516" s="12"/>
      <c r="Y516" s="10"/>
    </row>
    <row r="517" spans="2:41">
      <c r="B517" s="12"/>
      <c r="C517" s="10"/>
      <c r="E517" s="4"/>
      <c r="F517" s="3"/>
      <c r="G517" s="3"/>
      <c r="H517" s="5"/>
      <c r="V517" s="17"/>
      <c r="X517" s="12"/>
      <c r="Y517" s="10"/>
      <c r="AA517" s="14"/>
    </row>
    <row r="518" spans="2:41">
      <c r="B518" s="12"/>
      <c r="C518" s="10"/>
      <c r="E518" s="134" t="s">
        <v>7</v>
      </c>
      <c r="F518" s="135"/>
      <c r="G518" s="136"/>
      <c r="H518" s="5">
        <f>SUM(H504:H517)</f>
        <v>0</v>
      </c>
      <c r="V518" s="17"/>
      <c r="X518" s="12"/>
      <c r="Y518" s="10"/>
    </row>
    <row r="519" spans="2:41">
      <c r="B519" s="12"/>
      <c r="C519" s="10"/>
      <c r="E519" s="13"/>
      <c r="F519" s="13"/>
      <c r="G519" s="13"/>
      <c r="V519" s="17"/>
      <c r="X519" s="12"/>
      <c r="Y519" s="10"/>
    </row>
    <row r="520" spans="2:41">
      <c r="B520" s="12"/>
      <c r="C520" s="10"/>
      <c r="V520" s="17"/>
      <c r="X520" s="12"/>
      <c r="Y520" s="10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1"/>
      <c r="C523" s="10"/>
      <c r="E523" s="14"/>
      <c r="V523" s="17"/>
      <c r="X523" s="11"/>
      <c r="Y523" s="10"/>
    </row>
    <row r="524" spans="2:41">
      <c r="B524" s="15" t="s">
        <v>18</v>
      </c>
      <c r="C524" s="16">
        <f>SUM(C505:C523)</f>
        <v>5988.5502550000019</v>
      </c>
      <c r="D524" t="s">
        <v>22</v>
      </c>
      <c r="V524" s="17"/>
      <c r="X524" s="15" t="s">
        <v>18</v>
      </c>
      <c r="Y524" s="16">
        <f>SUM(Y505:Y523)</f>
        <v>5988.5502550000019</v>
      </c>
      <c r="Z524" t="s">
        <v>22</v>
      </c>
      <c r="AA524" t="s">
        <v>21</v>
      </c>
    </row>
    <row r="525" spans="2:41">
      <c r="V525" s="17"/>
      <c r="AA525" s="1" t="s">
        <v>19</v>
      </c>
    </row>
    <row r="526" spans="2:41">
      <c r="V526" s="17"/>
    </row>
    <row r="527" spans="2:41">
      <c r="V527" s="17"/>
    </row>
    <row r="528" spans="2:41">
      <c r="V528" s="17"/>
    </row>
    <row r="529" spans="5:31">
      <c r="V529" s="17"/>
    </row>
    <row r="530" spans="5:31">
      <c r="E530" t="s">
        <v>21</v>
      </c>
      <c r="V530" s="17"/>
    </row>
    <row r="531" spans="5:31">
      <c r="E531" s="1" t="s">
        <v>19</v>
      </c>
      <c r="V531" s="17"/>
    </row>
    <row r="532" spans="5:31">
      <c r="V532" s="17"/>
    </row>
    <row r="533" spans="5:31">
      <c r="V533" s="17"/>
    </row>
    <row r="534" spans="5:31">
      <c r="V534" s="17"/>
    </row>
    <row r="535" spans="5:31">
      <c r="V535" s="17"/>
    </row>
    <row r="536" spans="5:31">
      <c r="V536" s="17"/>
    </row>
    <row r="537" spans="5:31">
      <c r="V537" s="17"/>
    </row>
    <row r="538" spans="5:31">
      <c r="V538" s="17"/>
    </row>
    <row r="539" spans="5:31">
      <c r="V539" s="17"/>
    </row>
    <row r="540" spans="5:31">
      <c r="V540" s="17"/>
    </row>
    <row r="541" spans="5:31">
      <c r="V541" s="17"/>
    </row>
    <row r="542" spans="5:31">
      <c r="V542" s="17"/>
    </row>
    <row r="543" spans="5:31">
      <c r="V543" s="17"/>
    </row>
    <row r="544" spans="5:31">
      <c r="V544" s="17"/>
      <c r="AC544" s="137" t="s">
        <v>29</v>
      </c>
      <c r="AD544" s="137"/>
      <c r="AE544" s="137"/>
    </row>
    <row r="545" spans="2:41" ht="15" customHeight="1">
      <c r="I545" s="84"/>
      <c r="J545" s="84"/>
      <c r="V545" s="17"/>
      <c r="AC545" s="137"/>
      <c r="AD545" s="137"/>
      <c r="AE545" s="137"/>
    </row>
    <row r="546" spans="2:41" ht="15" customHeight="1">
      <c r="I546" s="84"/>
      <c r="J546" s="84"/>
      <c r="V546" s="17"/>
      <c r="AC546" s="137"/>
      <c r="AD546" s="137"/>
      <c r="AE546" s="137"/>
    </row>
    <row r="547" spans="2:41">
      <c r="V547" s="17"/>
    </row>
    <row r="548" spans="2:41">
      <c r="V548" s="17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IF(X496="PAGADO",0,Y501)</f>
        <v>-5988.5502550000019</v>
      </c>
      <c r="V550" s="17"/>
      <c r="X550" s="23" t="s">
        <v>32</v>
      </c>
      <c r="Y550" s="20">
        <f>IF(B550="PAGADO",0,C555)</f>
        <v>-5988.5502550000019</v>
      </c>
      <c r="AA550" s="139" t="s">
        <v>20</v>
      </c>
      <c r="AB550" s="139"/>
      <c r="AC550" s="139"/>
      <c r="AD550" s="139"/>
    </row>
    <row r="551" spans="2:41" ht="26.25">
      <c r="B551" s="1" t="s">
        <v>0</v>
      </c>
      <c r="C551" s="19">
        <f>H572</f>
        <v>0</v>
      </c>
      <c r="H551" s="84" t="s">
        <v>28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ht="26.25">
      <c r="C552" s="20"/>
      <c r="H552" s="84"/>
      <c r="N552" s="3"/>
      <c r="O552" s="3"/>
      <c r="P552" s="3"/>
      <c r="Q552" s="3"/>
      <c r="R552" s="18"/>
      <c r="S552" s="3"/>
      <c r="V552" s="17"/>
      <c r="Y552" s="2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" t="s">
        <v>24</v>
      </c>
      <c r="C553" s="19">
        <f>IF(C550&gt;0,C550+C551,C551)</f>
        <v>0</v>
      </c>
      <c r="N553" s="3"/>
      <c r="O553" s="3"/>
      <c r="P553" s="3"/>
      <c r="Q553" s="3"/>
      <c r="R553" s="18"/>
      <c r="S553" s="3"/>
      <c r="V553" s="17"/>
      <c r="X553" s="1" t="s">
        <v>24</v>
      </c>
      <c r="Y553" s="19">
        <f>IF(Y550&gt;0,Y550+Y551,Y551)</f>
        <v>0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" t="s">
        <v>9</v>
      </c>
      <c r="C554" s="20">
        <f>C577</f>
        <v>5988.5502550000019</v>
      </c>
      <c r="N554" s="3"/>
      <c r="O554" s="3"/>
      <c r="P554" s="3"/>
      <c r="Q554" s="3"/>
      <c r="R554" s="18"/>
      <c r="S554" s="3"/>
      <c r="V554" s="17"/>
      <c r="X554" s="1" t="s">
        <v>9</v>
      </c>
      <c r="Y554" s="20">
        <f>Y577</f>
        <v>5988.5502550000019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6" t="s">
        <v>25</v>
      </c>
      <c r="C555" s="21">
        <f>C553-C554</f>
        <v>-5988.5502550000019</v>
      </c>
      <c r="N555" s="3"/>
      <c r="O555" s="3"/>
      <c r="P555" s="3"/>
      <c r="Q555" s="3"/>
      <c r="R555" s="18"/>
      <c r="S555" s="3"/>
      <c r="V555" s="17"/>
      <c r="X555" s="6" t="s">
        <v>8</v>
      </c>
      <c r="Y555" s="21">
        <f>Y553-Y554</f>
        <v>-5988.5502550000019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40" t="str">
        <f>IF(C555&lt;0,"NO PAGAR","COBRAR")</f>
        <v>NO PAGAR</v>
      </c>
      <c r="C556" s="140"/>
      <c r="E556" s="139" t="s">
        <v>20</v>
      </c>
      <c r="F556" s="139"/>
      <c r="G556" s="139"/>
      <c r="H556" s="139"/>
      <c r="N556" s="3"/>
      <c r="O556" s="3"/>
      <c r="P556" s="3"/>
      <c r="Q556" s="3"/>
      <c r="R556" s="18"/>
      <c r="S556" s="3"/>
      <c r="V556" s="17"/>
      <c r="X556" s="140" t="str">
        <f>IF(Y555&lt;0,"NO PAGAR","COBRAR")</f>
        <v>NO PAGAR</v>
      </c>
      <c r="Y556" s="14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32" t="s">
        <v>9</v>
      </c>
      <c r="C557" s="133"/>
      <c r="E557" s="2" t="s">
        <v>1</v>
      </c>
      <c r="F557" s="2" t="s">
        <v>2</v>
      </c>
      <c r="G557" s="2" t="s">
        <v>3</v>
      </c>
      <c r="H557" s="2" t="s">
        <v>4</v>
      </c>
      <c r="N557" s="3"/>
      <c r="O557" s="3"/>
      <c r="P557" s="3"/>
      <c r="Q557" s="3"/>
      <c r="R557" s="18"/>
      <c r="S557" s="3"/>
      <c r="V557" s="17"/>
      <c r="X557" s="132" t="s">
        <v>9</v>
      </c>
      <c r="Y557" s="133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IF(C591&lt;0,"SALDO A FAVOR","SALDO ADELANTAD0'")</f>
        <v>SALDO ADELANTAD0'</v>
      </c>
      <c r="C558" s="10">
        <f>IF(Y501&lt;=0,Y501*-1)</f>
        <v>5988.5502550000019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5988.5502550000019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14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17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17</v>
      </c>
      <c r="Y566" s="10"/>
      <c r="AA566" s="134" t="s">
        <v>7</v>
      </c>
      <c r="AB566" s="135"/>
      <c r="AC566" s="136"/>
      <c r="AD566" s="5">
        <f>SUM(AD552:AD565)</f>
        <v>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4"/>
      <c r="F568" s="3"/>
      <c r="G568" s="3"/>
      <c r="H568" s="5"/>
      <c r="N568" s="134" t="s">
        <v>7</v>
      </c>
      <c r="O568" s="135"/>
      <c r="P568" s="135"/>
      <c r="Q568" s="136"/>
      <c r="R568" s="18">
        <f>SUM(R552:R567)</f>
        <v>0</v>
      </c>
      <c r="S568" s="3"/>
      <c r="V568" s="17"/>
      <c r="X568" s="12"/>
      <c r="Y568" s="10"/>
      <c r="AJ568" s="134" t="s">
        <v>7</v>
      </c>
      <c r="AK568" s="135"/>
      <c r="AL568" s="135"/>
      <c r="AM568" s="136"/>
      <c r="AN568" s="18">
        <f>SUM(AN552:AN567)</f>
        <v>0</v>
      </c>
      <c r="AO568" s="3"/>
    </row>
    <row r="569" spans="2:41">
      <c r="B569" s="12"/>
      <c r="C569" s="10"/>
      <c r="E569" s="4"/>
      <c r="F569" s="3"/>
      <c r="G569" s="3"/>
      <c r="H569" s="5"/>
      <c r="V569" s="17"/>
      <c r="X569" s="12"/>
      <c r="Y569" s="10"/>
    </row>
    <row r="570" spans="2:41">
      <c r="B570" s="12"/>
      <c r="C570" s="10"/>
      <c r="E570" s="4"/>
      <c r="F570" s="3"/>
      <c r="G570" s="3"/>
      <c r="H570" s="5"/>
      <c r="V570" s="17"/>
      <c r="X570" s="12"/>
      <c r="Y570" s="10"/>
    </row>
    <row r="571" spans="2:41">
      <c r="B571" s="12"/>
      <c r="C571" s="10"/>
      <c r="E571" s="4"/>
      <c r="F571" s="3"/>
      <c r="G571" s="3"/>
      <c r="H571" s="5"/>
      <c r="V571" s="17"/>
      <c r="X571" s="12"/>
      <c r="Y571" s="10"/>
      <c r="AA571" s="14"/>
    </row>
    <row r="572" spans="2:41">
      <c r="B572" s="12"/>
      <c r="C572" s="10"/>
      <c r="E572" s="134" t="s">
        <v>7</v>
      </c>
      <c r="F572" s="135"/>
      <c r="G572" s="136"/>
      <c r="H572" s="5">
        <f>SUM(H558:H571)</f>
        <v>0</v>
      </c>
      <c r="V572" s="17"/>
      <c r="X572" s="12"/>
      <c r="Y572" s="10"/>
    </row>
    <row r="573" spans="2:41">
      <c r="B573" s="12"/>
      <c r="C573" s="10"/>
      <c r="E573" s="13"/>
      <c r="F573" s="13"/>
      <c r="G573" s="13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1"/>
      <c r="C576" s="10"/>
      <c r="V576" s="17"/>
      <c r="X576" s="11"/>
      <c r="Y576" s="10"/>
    </row>
    <row r="577" spans="1:43">
      <c r="B577" s="15" t="s">
        <v>18</v>
      </c>
      <c r="C577" s="16">
        <f>SUM(C558:C576)</f>
        <v>5988.5502550000019</v>
      </c>
      <c r="E577" s="14"/>
      <c r="V577" s="17"/>
      <c r="X577" s="15" t="s">
        <v>18</v>
      </c>
      <c r="Y577" s="16">
        <f>SUM(Y558:Y576)</f>
        <v>5988.5502550000019</v>
      </c>
    </row>
    <row r="578" spans="1:43">
      <c r="D578" t="s">
        <v>22</v>
      </c>
      <c r="V578" s="17"/>
      <c r="Z578" t="s">
        <v>22</v>
      </c>
      <c r="AA578" t="s">
        <v>21</v>
      </c>
    </row>
    <row r="579" spans="1:43">
      <c r="V579" s="17"/>
      <c r="AA579" s="1" t="s">
        <v>19</v>
      </c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E584" t="s">
        <v>21</v>
      </c>
      <c r="V584" s="17"/>
    </row>
    <row r="585" spans="1:43">
      <c r="E585" s="1" t="s">
        <v>19</v>
      </c>
      <c r="V585" s="17"/>
    </row>
    <row r="586" spans="1:43">
      <c r="A586" s="17"/>
      <c r="B586" s="17"/>
      <c r="C586" s="17"/>
      <c r="D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>
      <c r="A587" s="17"/>
      <c r="B587" s="17"/>
      <c r="C587" s="17"/>
      <c r="D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V589" s="17"/>
    </row>
    <row r="590" spans="1:43" ht="15" customHeight="1">
      <c r="I590" s="84"/>
      <c r="J590" s="84"/>
      <c r="V590" s="17"/>
      <c r="AA590" s="138" t="s">
        <v>31</v>
      </c>
      <c r="AB590" s="138"/>
      <c r="AC590" s="138"/>
    </row>
    <row r="591" spans="1:43" ht="15" customHeight="1">
      <c r="I591" s="84"/>
      <c r="J591" s="84"/>
      <c r="V591" s="17"/>
      <c r="AA591" s="138"/>
      <c r="AB591" s="138"/>
      <c r="AC591" s="138"/>
    </row>
    <row r="592" spans="1:43">
      <c r="E592" s="17"/>
      <c r="F592" s="17"/>
      <c r="G592" s="17"/>
      <c r="H592" s="17"/>
      <c r="V592" s="17"/>
    </row>
    <row r="593" spans="2:41">
      <c r="E593" s="17"/>
      <c r="F593" s="17"/>
      <c r="G593" s="17"/>
      <c r="H593" s="17"/>
      <c r="V593" s="17"/>
    </row>
    <row r="594" spans="2:41" ht="23.25">
      <c r="B594" s="24" t="s">
        <v>67</v>
      </c>
      <c r="E594" s="17"/>
      <c r="F594" s="17"/>
      <c r="G594" s="17"/>
      <c r="H594" s="17"/>
      <c r="V594" s="17"/>
      <c r="X594" s="22" t="s">
        <v>67</v>
      </c>
    </row>
    <row r="595" spans="2:41" ht="23.25">
      <c r="B595" s="23" t="s">
        <v>32</v>
      </c>
      <c r="C595" s="20">
        <f>IF(X550="PAGADO",0,C555)</f>
        <v>-5988.5502550000019</v>
      </c>
      <c r="V595" s="17"/>
      <c r="X595" s="23" t="s">
        <v>32</v>
      </c>
      <c r="Y595" s="20">
        <f>IF(B1395="PAGADO",0,C600)</f>
        <v>-5988.5502550000019</v>
      </c>
      <c r="AA595" s="139" t="s">
        <v>20</v>
      </c>
      <c r="AB595" s="139"/>
      <c r="AC595" s="139"/>
      <c r="AD595" s="139"/>
    </row>
    <row r="596" spans="2:41" ht="26.25">
      <c r="B596" s="1" t="s">
        <v>0</v>
      </c>
      <c r="C596" s="19">
        <f>H617</f>
        <v>0</v>
      </c>
      <c r="H596" s="84" t="s">
        <v>30</v>
      </c>
      <c r="N596" s="2" t="s">
        <v>1</v>
      </c>
      <c r="O596" s="2" t="s">
        <v>5</v>
      </c>
      <c r="P596" s="2" t="s">
        <v>4</v>
      </c>
      <c r="Q596" s="2" t="s">
        <v>6</v>
      </c>
      <c r="R596" s="2" t="s">
        <v>7</v>
      </c>
      <c r="S596" s="3"/>
      <c r="V596" s="17"/>
      <c r="X596" s="1" t="s">
        <v>0</v>
      </c>
      <c r="Y596" s="19">
        <f>AD611</f>
        <v>0</v>
      </c>
      <c r="AA596" s="2" t="s">
        <v>1</v>
      </c>
      <c r="AB596" s="2" t="s">
        <v>2</v>
      </c>
      <c r="AC596" s="2" t="s">
        <v>3</v>
      </c>
      <c r="AD596" s="2" t="s">
        <v>4</v>
      </c>
      <c r="AJ596" s="2" t="s">
        <v>1</v>
      </c>
      <c r="AK596" s="2" t="s">
        <v>5</v>
      </c>
      <c r="AL596" s="2" t="s">
        <v>4</v>
      </c>
      <c r="AM596" s="2" t="s">
        <v>6</v>
      </c>
      <c r="AN596" s="2" t="s">
        <v>7</v>
      </c>
      <c r="AO596" s="3"/>
    </row>
    <row r="597" spans="2:41" ht="26.25">
      <c r="C597" s="20"/>
      <c r="H597" s="84"/>
      <c r="N597" s="3"/>
      <c r="O597" s="3"/>
      <c r="P597" s="3"/>
      <c r="Q597" s="3"/>
      <c r="R597" s="18"/>
      <c r="S597" s="3"/>
      <c r="V597" s="17"/>
      <c r="Y597" s="2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" t="s">
        <v>24</v>
      </c>
      <c r="C598" s="19">
        <f>IF(C595&gt;0,C595+C596,C596)</f>
        <v>0</v>
      </c>
      <c r="N598" s="3"/>
      <c r="O598" s="3"/>
      <c r="P598" s="3"/>
      <c r="Q598" s="3"/>
      <c r="R598" s="18"/>
      <c r="S598" s="3"/>
      <c r="V598" s="17"/>
      <c r="X598" s="1" t="s">
        <v>24</v>
      </c>
      <c r="Y598" s="19">
        <f>IF(Y595&gt;0,Y595+Y596,Y596)</f>
        <v>0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9</v>
      </c>
      <c r="C599" s="20">
        <f>C623</f>
        <v>5988.5502550000019</v>
      </c>
      <c r="N599" s="3"/>
      <c r="O599" s="3"/>
      <c r="P599" s="3"/>
      <c r="Q599" s="3"/>
      <c r="R599" s="18"/>
      <c r="S599" s="3"/>
      <c r="V599" s="17"/>
      <c r="X599" s="1" t="s">
        <v>9</v>
      </c>
      <c r="Y599" s="20">
        <f>Y623</f>
        <v>5988.5502550000019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6" t="s">
        <v>26</v>
      </c>
      <c r="C600" s="21">
        <f>C598-C599</f>
        <v>-5988.5502550000019</v>
      </c>
      <c r="N600" s="3"/>
      <c r="O600" s="3"/>
      <c r="P600" s="3"/>
      <c r="Q600" s="3"/>
      <c r="R600" s="18"/>
      <c r="S600" s="3"/>
      <c r="V600" s="17"/>
      <c r="X600" s="6" t="s">
        <v>27</v>
      </c>
      <c r="Y600" s="21">
        <f>Y598-Y599</f>
        <v>-5988.5502550000019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ht="23.25">
      <c r="B601" s="6"/>
      <c r="C601" s="7"/>
      <c r="E601" s="139" t="s">
        <v>20</v>
      </c>
      <c r="F601" s="139"/>
      <c r="G601" s="139"/>
      <c r="H601" s="139"/>
      <c r="N601" s="3"/>
      <c r="O601" s="3"/>
      <c r="P601" s="3"/>
      <c r="Q601" s="3"/>
      <c r="R601" s="18"/>
      <c r="S601" s="3"/>
      <c r="V601" s="17"/>
      <c r="X601" s="141" t="str">
        <f>IF(Y600&lt;0,"NO PAGAR","COBRAR'")</f>
        <v>NO PAGAR</v>
      </c>
      <c r="Y601" s="141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141" t="str">
        <f>IF(C600&lt;0,"NO PAGAR","COBRAR'")</f>
        <v>NO PAGAR</v>
      </c>
      <c r="C602" s="141"/>
      <c r="E602" s="2" t="s">
        <v>1</v>
      </c>
      <c r="F602" s="2" t="s">
        <v>2</v>
      </c>
      <c r="G602" s="2" t="s">
        <v>3</v>
      </c>
      <c r="H602" s="2" t="s">
        <v>4</v>
      </c>
      <c r="N602" s="3"/>
      <c r="O602" s="3"/>
      <c r="P602" s="3"/>
      <c r="Q602" s="3"/>
      <c r="R602" s="18"/>
      <c r="S602" s="3"/>
      <c r="V602" s="17"/>
      <c r="X602" s="6"/>
      <c r="Y602" s="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32" t="s">
        <v>9</v>
      </c>
      <c r="C603" s="133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32" t="s">
        <v>9</v>
      </c>
      <c r="Y603" s="133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9" t="str">
        <f>IF(Y555&lt;0,"SALDO ADELANTADO","SALDO A FAVOR '")</f>
        <v>SALDO ADELANTADO</v>
      </c>
      <c r="C604" s="10">
        <f>IF(Y555&lt;=0,Y555*-1)</f>
        <v>5988.5502550000019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9" t="str">
        <f>IF(C600&lt;0,"SALDO ADELANTADO","SALDO A FAVOR'")</f>
        <v>SALDO ADELANTADO</v>
      </c>
      <c r="Y604" s="10">
        <f>IF(C600&lt;=0,C600*-1)</f>
        <v>5988.5502550000019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10</v>
      </c>
      <c r="C605" s="10">
        <f>R613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10</v>
      </c>
      <c r="Y605" s="10">
        <f>AN613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11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11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12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12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13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13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14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14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15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15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16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16</v>
      </c>
      <c r="Y611" s="10"/>
      <c r="AA611" s="134" t="s">
        <v>7</v>
      </c>
      <c r="AB611" s="135"/>
      <c r="AC611" s="136"/>
      <c r="AD611" s="5">
        <f>SUM(AD597:AD610)</f>
        <v>0</v>
      </c>
      <c r="AJ611" s="3"/>
      <c r="AK611" s="3"/>
      <c r="AL611" s="3"/>
      <c r="AM611" s="3"/>
      <c r="AN611" s="18"/>
      <c r="AO611" s="3"/>
    </row>
    <row r="612" spans="2:41">
      <c r="B612" s="11" t="s">
        <v>17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17</v>
      </c>
      <c r="Y612" s="10"/>
      <c r="AA612" s="13"/>
      <c r="AB612" s="13"/>
      <c r="AC612" s="13"/>
      <c r="AJ612" s="3"/>
      <c r="AK612" s="3"/>
      <c r="AL612" s="3"/>
      <c r="AM612" s="3"/>
      <c r="AN612" s="18"/>
      <c r="AO612" s="3"/>
    </row>
    <row r="613" spans="2:41">
      <c r="B613" s="12"/>
      <c r="C613" s="10"/>
      <c r="E613" s="4"/>
      <c r="F613" s="3"/>
      <c r="G613" s="3"/>
      <c r="H613" s="5"/>
      <c r="N613" s="134" t="s">
        <v>7</v>
      </c>
      <c r="O613" s="135"/>
      <c r="P613" s="135"/>
      <c r="Q613" s="136"/>
      <c r="R613" s="18">
        <f>SUM(R597:R612)</f>
        <v>0</v>
      </c>
      <c r="S613" s="3"/>
      <c r="V613" s="17"/>
      <c r="X613" s="12"/>
      <c r="Y613" s="10"/>
      <c r="AJ613" s="134" t="s">
        <v>7</v>
      </c>
      <c r="AK613" s="135"/>
      <c r="AL613" s="135"/>
      <c r="AM613" s="136"/>
      <c r="AN613" s="18">
        <f>SUM(AN597:AN612)</f>
        <v>0</v>
      </c>
      <c r="AO613" s="3"/>
    </row>
    <row r="614" spans="2:41">
      <c r="B614" s="12"/>
      <c r="C614" s="10"/>
      <c r="E614" s="4"/>
      <c r="F614" s="3"/>
      <c r="G614" s="3"/>
      <c r="H614" s="5"/>
      <c r="V614" s="17"/>
      <c r="X614" s="12"/>
      <c r="Y614" s="10"/>
    </row>
    <row r="615" spans="2:41">
      <c r="B615" s="12"/>
      <c r="C615" s="10"/>
      <c r="E615" s="4"/>
      <c r="F615" s="3"/>
      <c r="G615" s="3"/>
      <c r="H615" s="5"/>
      <c r="V615" s="17"/>
      <c r="X615" s="12"/>
      <c r="Y615" s="10"/>
    </row>
    <row r="616" spans="2:41">
      <c r="B616" s="12"/>
      <c r="C616" s="10"/>
      <c r="E616" s="4"/>
      <c r="F616" s="3"/>
      <c r="G616" s="3"/>
      <c r="H616" s="5"/>
      <c r="V616" s="17"/>
      <c r="X616" s="12"/>
      <c r="Y616" s="10"/>
      <c r="AA616" s="14"/>
    </row>
    <row r="617" spans="2:41">
      <c r="B617" s="12"/>
      <c r="C617" s="10"/>
      <c r="E617" s="134" t="s">
        <v>7</v>
      </c>
      <c r="F617" s="135"/>
      <c r="G617" s="136"/>
      <c r="H617" s="5">
        <f>SUM(H603:H616)</f>
        <v>0</v>
      </c>
      <c r="V617" s="17"/>
      <c r="X617" s="12"/>
      <c r="Y617" s="10"/>
    </row>
    <row r="618" spans="2:41">
      <c r="B618" s="12"/>
      <c r="C618" s="10"/>
      <c r="E618" s="13"/>
      <c r="F618" s="13"/>
      <c r="G618" s="13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1"/>
      <c r="C622" s="10"/>
      <c r="E622" s="14"/>
      <c r="V622" s="17"/>
      <c r="X622" s="11"/>
      <c r="Y622" s="10"/>
    </row>
    <row r="623" spans="2:41">
      <c r="B623" s="15" t="s">
        <v>18</v>
      </c>
      <c r="C623" s="16">
        <f>SUM(C604:C622)</f>
        <v>5988.5502550000019</v>
      </c>
      <c r="D623" t="s">
        <v>22</v>
      </c>
      <c r="V623" s="17"/>
      <c r="X623" s="15" t="s">
        <v>18</v>
      </c>
      <c r="Y623" s="16">
        <f>SUM(Y604:Y622)</f>
        <v>5988.5502550000019</v>
      </c>
      <c r="Z623" t="s">
        <v>22</v>
      </c>
      <c r="AA623" t="s">
        <v>21</v>
      </c>
    </row>
    <row r="624" spans="2:41">
      <c r="V624" s="17"/>
      <c r="AA624" s="1" t="s">
        <v>19</v>
      </c>
    </row>
    <row r="625" spans="5:31">
      <c r="V625" s="17"/>
    </row>
    <row r="626" spans="5:31">
      <c r="V626" s="17"/>
    </row>
    <row r="627" spans="5:31">
      <c r="V627" s="17"/>
    </row>
    <row r="628" spans="5:31">
      <c r="V628" s="17"/>
    </row>
    <row r="629" spans="5:31">
      <c r="E629" t="s">
        <v>21</v>
      </c>
      <c r="V629" s="17"/>
    </row>
    <row r="630" spans="5:31">
      <c r="E630" s="1" t="s">
        <v>19</v>
      </c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  <c r="AC637" s="137" t="s">
        <v>29</v>
      </c>
      <c r="AD637" s="137"/>
      <c r="AE637" s="137"/>
    </row>
    <row r="638" spans="5:31" ht="15" customHeight="1">
      <c r="I638" s="84"/>
      <c r="J638" s="84"/>
      <c r="V638" s="17"/>
      <c r="AC638" s="137"/>
      <c r="AD638" s="137"/>
      <c r="AE638" s="137"/>
    </row>
    <row r="639" spans="5:31" ht="15" customHeight="1">
      <c r="I639" s="84"/>
      <c r="J639" s="84"/>
      <c r="V639" s="17"/>
      <c r="AC639" s="137"/>
      <c r="AD639" s="137"/>
      <c r="AE639" s="137"/>
    </row>
    <row r="640" spans="5:31">
      <c r="V640" s="17"/>
    </row>
    <row r="641" spans="2:41">
      <c r="V641" s="17"/>
    </row>
    <row r="642" spans="2:41" ht="23.25">
      <c r="B642" s="22" t="s">
        <v>68</v>
      </c>
      <c r="V642" s="17"/>
      <c r="X642" s="22" t="s">
        <v>68</v>
      </c>
    </row>
    <row r="643" spans="2:41" ht="23.25">
      <c r="B643" s="23" t="s">
        <v>32</v>
      </c>
      <c r="C643" s="20">
        <f>IF(X595="PAGADO",0,Y600)</f>
        <v>-5988.5502550000019</v>
      </c>
      <c r="V643" s="17"/>
      <c r="X643" s="23" t="s">
        <v>32</v>
      </c>
      <c r="Y643" s="20">
        <f>IF(B643="PAGADO",0,C648)</f>
        <v>-5988.5502550000019</v>
      </c>
      <c r="AA643" s="139" t="s">
        <v>20</v>
      </c>
      <c r="AB643" s="139"/>
      <c r="AC643" s="139"/>
      <c r="AD643" s="139"/>
    </row>
    <row r="644" spans="2:41" ht="26.25">
      <c r="B644" s="1" t="s">
        <v>0</v>
      </c>
      <c r="C644" s="19">
        <f>H665</f>
        <v>0</v>
      </c>
      <c r="H644" s="84" t="s">
        <v>28</v>
      </c>
      <c r="N644" s="2" t="s">
        <v>1</v>
      </c>
      <c r="O644" s="2" t="s">
        <v>5</v>
      </c>
      <c r="P644" s="2" t="s">
        <v>4</v>
      </c>
      <c r="Q644" s="2" t="s">
        <v>6</v>
      </c>
      <c r="R644" s="2" t="s">
        <v>7</v>
      </c>
      <c r="S644" s="3"/>
      <c r="V644" s="17"/>
      <c r="X644" s="1" t="s">
        <v>0</v>
      </c>
      <c r="Y644" s="19">
        <f>AD659</f>
        <v>0</v>
      </c>
      <c r="AA644" s="2" t="s">
        <v>1</v>
      </c>
      <c r="AB644" s="2" t="s">
        <v>2</v>
      </c>
      <c r="AC644" s="2" t="s">
        <v>3</v>
      </c>
      <c r="AD644" s="2" t="s">
        <v>4</v>
      </c>
      <c r="AJ644" s="2" t="s">
        <v>1</v>
      </c>
      <c r="AK644" s="2" t="s">
        <v>5</v>
      </c>
      <c r="AL644" s="2" t="s">
        <v>4</v>
      </c>
      <c r="AM644" s="2" t="s">
        <v>6</v>
      </c>
      <c r="AN644" s="2" t="s">
        <v>7</v>
      </c>
      <c r="AO644" s="3"/>
    </row>
    <row r="645" spans="2:41" ht="26.25">
      <c r="C645" s="20"/>
      <c r="H645" s="84"/>
      <c r="N645" s="3"/>
      <c r="O645" s="3"/>
      <c r="P645" s="3"/>
      <c r="Q645" s="3"/>
      <c r="R645" s="18"/>
      <c r="S645" s="3"/>
      <c r="V645" s="17"/>
      <c r="Y645" s="2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" t="s">
        <v>24</v>
      </c>
      <c r="C646" s="19">
        <f>IF(C643&gt;0,C643+C644,C644)</f>
        <v>0</v>
      </c>
      <c r="N646" s="3"/>
      <c r="O646" s="3"/>
      <c r="P646" s="3"/>
      <c r="Q646" s="3"/>
      <c r="R646" s="18"/>
      <c r="S646" s="3"/>
      <c r="V646" s="17"/>
      <c r="X646" s="1" t="s">
        <v>24</v>
      </c>
      <c r="Y646" s="19">
        <f>IF(Y643&gt;0,Y643+Y644,Y644)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9</v>
      </c>
      <c r="C647" s="20">
        <f>C670</f>
        <v>5988.5502550000019</v>
      </c>
      <c r="N647" s="3"/>
      <c r="O647" s="3"/>
      <c r="P647" s="3"/>
      <c r="Q647" s="3"/>
      <c r="R647" s="18"/>
      <c r="S647" s="3"/>
      <c r="V647" s="17"/>
      <c r="X647" s="1" t="s">
        <v>9</v>
      </c>
      <c r="Y647" s="20">
        <f>Y670</f>
        <v>5988.5502550000019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6" t="s">
        <v>25</v>
      </c>
      <c r="C648" s="21">
        <f>C646-C647</f>
        <v>-5988.5502550000019</v>
      </c>
      <c r="N648" s="3"/>
      <c r="O648" s="3"/>
      <c r="P648" s="3"/>
      <c r="Q648" s="3"/>
      <c r="R648" s="18"/>
      <c r="S648" s="3"/>
      <c r="V648" s="17"/>
      <c r="X648" s="6" t="s">
        <v>8</v>
      </c>
      <c r="Y648" s="21">
        <f>Y646-Y647</f>
        <v>-5988.5502550000019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ht="26.25">
      <c r="B649" s="140" t="str">
        <f>IF(C648&lt;0,"NO PAGAR","COBRAR")</f>
        <v>NO PAGAR</v>
      </c>
      <c r="C649" s="140"/>
      <c r="E649" s="139" t="s">
        <v>20</v>
      </c>
      <c r="F649" s="139"/>
      <c r="G649" s="139"/>
      <c r="H649" s="139"/>
      <c r="N649" s="3"/>
      <c r="O649" s="3"/>
      <c r="P649" s="3"/>
      <c r="Q649" s="3"/>
      <c r="R649" s="18"/>
      <c r="S649" s="3"/>
      <c r="V649" s="17"/>
      <c r="X649" s="140" t="str">
        <f>IF(Y648&lt;0,"NO PAGAR","COBRAR")</f>
        <v>NO PAGAR</v>
      </c>
      <c r="Y649" s="14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32" t="s">
        <v>9</v>
      </c>
      <c r="C650" s="133"/>
      <c r="E650" s="2" t="s">
        <v>1</v>
      </c>
      <c r="F650" s="2" t="s">
        <v>2</v>
      </c>
      <c r="G650" s="2" t="s">
        <v>3</v>
      </c>
      <c r="H650" s="2" t="s">
        <v>4</v>
      </c>
      <c r="N650" s="3"/>
      <c r="O650" s="3"/>
      <c r="P650" s="3"/>
      <c r="Q650" s="3"/>
      <c r="R650" s="18"/>
      <c r="S650" s="3"/>
      <c r="V650" s="17"/>
      <c r="X650" s="132" t="s">
        <v>9</v>
      </c>
      <c r="Y650" s="133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9" t="str">
        <f>IF(C684&lt;0,"SALDO A FAVOR","SALDO ADELANTAD0'")</f>
        <v>SALDO ADELANTAD0'</v>
      </c>
      <c r="C651" s="10">
        <f>IF(Y595&lt;=0,Y595*-1)</f>
        <v>5988.5502550000019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9" t="str">
        <f>IF(C648&lt;0,"SALDO ADELANTADO","SALDO A FAVOR'")</f>
        <v>SALDO ADELANTADO</v>
      </c>
      <c r="Y651" s="10">
        <f>IF(C648&lt;=0,C648*-1)</f>
        <v>5988.5502550000019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10</v>
      </c>
      <c r="C652" s="10">
        <f>R661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10</v>
      </c>
      <c r="Y652" s="10">
        <f>AN661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11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11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12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12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13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13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14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14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15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15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16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16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17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17</v>
      </c>
      <c r="Y659" s="10"/>
      <c r="AA659" s="134" t="s">
        <v>7</v>
      </c>
      <c r="AB659" s="135"/>
      <c r="AC659" s="136"/>
      <c r="AD659" s="5">
        <f>SUM(AD645:AD658)</f>
        <v>0</v>
      </c>
      <c r="AJ659" s="3"/>
      <c r="AK659" s="3"/>
      <c r="AL659" s="3"/>
      <c r="AM659" s="3"/>
      <c r="AN659" s="18"/>
      <c r="AO659" s="3"/>
    </row>
    <row r="660" spans="2:41">
      <c r="B660" s="12"/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2"/>
      <c r="Y660" s="10"/>
      <c r="AA660" s="13"/>
      <c r="AB660" s="13"/>
      <c r="AC660" s="13"/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4"/>
      <c r="F661" s="3"/>
      <c r="G661" s="3"/>
      <c r="H661" s="5"/>
      <c r="N661" s="134" t="s">
        <v>7</v>
      </c>
      <c r="O661" s="135"/>
      <c r="P661" s="135"/>
      <c r="Q661" s="136"/>
      <c r="R661" s="18">
        <f>SUM(R645:R660)</f>
        <v>0</v>
      </c>
      <c r="S661" s="3"/>
      <c r="V661" s="17"/>
      <c r="X661" s="12"/>
      <c r="Y661" s="10"/>
      <c r="AJ661" s="134" t="s">
        <v>7</v>
      </c>
      <c r="AK661" s="135"/>
      <c r="AL661" s="135"/>
      <c r="AM661" s="136"/>
      <c r="AN661" s="18">
        <f>SUM(AN645:AN660)</f>
        <v>0</v>
      </c>
      <c r="AO661" s="3"/>
    </row>
    <row r="662" spans="2:41">
      <c r="B662" s="12"/>
      <c r="C662" s="10"/>
      <c r="E662" s="4"/>
      <c r="F662" s="3"/>
      <c r="G662" s="3"/>
      <c r="H662" s="5"/>
      <c r="V662" s="17"/>
      <c r="X662" s="12"/>
      <c r="Y662" s="10"/>
    </row>
    <row r="663" spans="2:41">
      <c r="B663" s="12"/>
      <c r="C663" s="10"/>
      <c r="E663" s="4"/>
      <c r="F663" s="3"/>
      <c r="G663" s="3"/>
      <c r="H663" s="5"/>
      <c r="V663" s="17"/>
      <c r="X663" s="12"/>
      <c r="Y663" s="10"/>
    </row>
    <row r="664" spans="2:41">
      <c r="B664" s="12"/>
      <c r="C664" s="10"/>
      <c r="E664" s="4"/>
      <c r="F664" s="3"/>
      <c r="G664" s="3"/>
      <c r="H664" s="5"/>
      <c r="V664" s="17"/>
      <c r="X664" s="12"/>
      <c r="Y664" s="10"/>
      <c r="AA664" s="14"/>
    </row>
    <row r="665" spans="2:41">
      <c r="B665" s="12"/>
      <c r="C665" s="10"/>
      <c r="E665" s="134" t="s">
        <v>7</v>
      </c>
      <c r="F665" s="135"/>
      <c r="G665" s="136"/>
      <c r="H665" s="5">
        <f>SUM(H651:H664)</f>
        <v>0</v>
      </c>
      <c r="V665" s="17"/>
      <c r="X665" s="12"/>
      <c r="Y665" s="10"/>
    </row>
    <row r="666" spans="2:41">
      <c r="B666" s="12"/>
      <c r="C666" s="10"/>
      <c r="E666" s="13"/>
      <c r="F666" s="13"/>
      <c r="G666" s="13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1"/>
      <c r="C669" s="10"/>
      <c r="V669" s="17"/>
      <c r="X669" s="11"/>
      <c r="Y669" s="10"/>
    </row>
    <row r="670" spans="2:41">
      <c r="B670" s="15" t="s">
        <v>18</v>
      </c>
      <c r="C670" s="16">
        <f>SUM(C651:C669)</f>
        <v>5988.5502550000019</v>
      </c>
      <c r="E670" s="14"/>
      <c r="V670" s="17"/>
      <c r="X670" s="15" t="s">
        <v>18</v>
      </c>
      <c r="Y670" s="16">
        <f>SUM(Y651:Y669)</f>
        <v>5988.5502550000019</v>
      </c>
    </row>
    <row r="671" spans="2:41">
      <c r="D671" t="s">
        <v>22</v>
      </c>
      <c r="V671" s="17"/>
      <c r="Z671" t="s">
        <v>22</v>
      </c>
      <c r="AA671" t="s">
        <v>21</v>
      </c>
    </row>
    <row r="672" spans="2:41">
      <c r="V672" s="17"/>
      <c r="AA672" s="1" t="s">
        <v>19</v>
      </c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E677" t="s">
        <v>21</v>
      </c>
      <c r="V677" s="17"/>
    </row>
    <row r="678" spans="1:43">
      <c r="E678" s="1" t="s">
        <v>19</v>
      </c>
      <c r="V678" s="17"/>
    </row>
    <row r="679" spans="1:43">
      <c r="A679" s="17"/>
      <c r="B679" s="17"/>
      <c r="C679" s="17"/>
      <c r="D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>
      <c r="A680" s="17"/>
      <c r="B680" s="17"/>
      <c r="C680" s="17"/>
      <c r="D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V682" s="17"/>
    </row>
    <row r="683" spans="1:43" ht="15" customHeight="1">
      <c r="I683" s="84"/>
      <c r="J683" s="84"/>
      <c r="V683" s="17"/>
      <c r="AA683" s="138" t="s">
        <v>31</v>
      </c>
      <c r="AB683" s="138"/>
      <c r="AC683" s="138"/>
    </row>
    <row r="684" spans="1:43" ht="15" customHeight="1">
      <c r="I684" s="84"/>
      <c r="J684" s="84"/>
      <c r="V684" s="17"/>
      <c r="AA684" s="138"/>
      <c r="AB684" s="138"/>
      <c r="AC684" s="138"/>
    </row>
    <row r="685" spans="1:43">
      <c r="E685" s="17"/>
      <c r="F685" s="17"/>
      <c r="G685" s="17"/>
      <c r="H685" s="17"/>
      <c r="V685" s="17"/>
    </row>
    <row r="686" spans="1:43">
      <c r="E686" s="17"/>
      <c r="F686" s="17"/>
      <c r="G686" s="17"/>
      <c r="H686" s="17"/>
      <c r="V686" s="17"/>
    </row>
    <row r="687" spans="1:43" ht="23.25">
      <c r="B687" s="24" t="s">
        <v>68</v>
      </c>
      <c r="E687" s="17"/>
      <c r="F687" s="17"/>
      <c r="G687" s="17"/>
      <c r="H687" s="17"/>
      <c r="V687" s="17"/>
      <c r="X687" s="22" t="s">
        <v>68</v>
      </c>
    </row>
    <row r="688" spans="1:43" ht="23.25">
      <c r="B688" s="23" t="s">
        <v>32</v>
      </c>
      <c r="C688" s="20">
        <f>IF(X643="PAGADO",0,C648)</f>
        <v>-5988.5502550000019</v>
      </c>
      <c r="V688" s="17"/>
      <c r="X688" s="23" t="s">
        <v>32</v>
      </c>
      <c r="Y688" s="20">
        <f>IF(B1488="PAGADO",0,C693)</f>
        <v>-5988.5502550000019</v>
      </c>
      <c r="AA688" s="139" t="s">
        <v>20</v>
      </c>
      <c r="AB688" s="139"/>
      <c r="AC688" s="139"/>
      <c r="AD688" s="139"/>
    </row>
    <row r="689" spans="2:41" ht="26.25">
      <c r="B689" s="1" t="s">
        <v>0</v>
      </c>
      <c r="C689" s="19">
        <f>H710</f>
        <v>0</v>
      </c>
      <c r="H689" s="84" t="s">
        <v>30</v>
      </c>
      <c r="N689" s="2" t="s">
        <v>1</v>
      </c>
      <c r="O689" s="2" t="s">
        <v>5</v>
      </c>
      <c r="P689" s="2" t="s">
        <v>4</v>
      </c>
      <c r="Q689" s="2" t="s">
        <v>6</v>
      </c>
      <c r="R689" s="2" t="s">
        <v>7</v>
      </c>
      <c r="S689" s="3"/>
      <c r="V689" s="17"/>
      <c r="X689" s="1" t="s">
        <v>0</v>
      </c>
      <c r="Y689" s="19">
        <f>AD704</f>
        <v>0</v>
      </c>
      <c r="AA689" s="2" t="s">
        <v>1</v>
      </c>
      <c r="AB689" s="2" t="s">
        <v>2</v>
      </c>
      <c r="AC689" s="2" t="s">
        <v>3</v>
      </c>
      <c r="AD689" s="2" t="s">
        <v>4</v>
      </c>
      <c r="AJ689" s="2" t="s">
        <v>1</v>
      </c>
      <c r="AK689" s="2" t="s">
        <v>5</v>
      </c>
      <c r="AL689" s="2" t="s">
        <v>4</v>
      </c>
      <c r="AM689" s="2" t="s">
        <v>6</v>
      </c>
      <c r="AN689" s="2" t="s">
        <v>7</v>
      </c>
      <c r="AO689" s="3"/>
    </row>
    <row r="690" spans="2:41" ht="26.25">
      <c r="C690" s="20"/>
      <c r="H690" s="84"/>
      <c r="N690" s="3"/>
      <c r="O690" s="3"/>
      <c r="P690" s="3"/>
      <c r="Q690" s="3"/>
      <c r="R690" s="18"/>
      <c r="S690" s="3"/>
      <c r="V690" s="17"/>
      <c r="Y690" s="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" t="s">
        <v>24</v>
      </c>
      <c r="C691" s="19">
        <f>IF(C688&gt;0,C688+C689,C689)</f>
        <v>0</v>
      </c>
      <c r="N691" s="3"/>
      <c r="O691" s="3"/>
      <c r="P691" s="3"/>
      <c r="Q691" s="3"/>
      <c r="R691" s="18"/>
      <c r="S691" s="3"/>
      <c r="V691" s="17"/>
      <c r="X691" s="1" t="s">
        <v>24</v>
      </c>
      <c r="Y691" s="19">
        <f>IF(Y688&gt;0,Y688+Y689,Y689)</f>
        <v>0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9</v>
      </c>
      <c r="C692" s="20">
        <f>C716</f>
        <v>5988.5502550000019</v>
      </c>
      <c r="N692" s="3"/>
      <c r="O692" s="3"/>
      <c r="P692" s="3"/>
      <c r="Q692" s="3"/>
      <c r="R692" s="18"/>
      <c r="S692" s="3"/>
      <c r="V692" s="17"/>
      <c r="X692" s="1" t="s">
        <v>9</v>
      </c>
      <c r="Y692" s="20">
        <f>Y716</f>
        <v>5988.5502550000019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6" t="s">
        <v>26</v>
      </c>
      <c r="C693" s="21">
        <f>C691-C692</f>
        <v>-5988.5502550000019</v>
      </c>
      <c r="N693" s="3"/>
      <c r="O693" s="3"/>
      <c r="P693" s="3"/>
      <c r="Q693" s="3"/>
      <c r="R693" s="18"/>
      <c r="S693" s="3"/>
      <c r="V693" s="17"/>
      <c r="X693" s="6" t="s">
        <v>27</v>
      </c>
      <c r="Y693" s="21">
        <f>Y691-Y692</f>
        <v>-5988.5502550000019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ht="23.25">
      <c r="B694" s="6"/>
      <c r="C694" s="7"/>
      <c r="E694" s="139" t="s">
        <v>20</v>
      </c>
      <c r="F694" s="139"/>
      <c r="G694" s="139"/>
      <c r="H694" s="139"/>
      <c r="N694" s="3"/>
      <c r="O694" s="3"/>
      <c r="P694" s="3"/>
      <c r="Q694" s="3"/>
      <c r="R694" s="18"/>
      <c r="S694" s="3"/>
      <c r="V694" s="17"/>
      <c r="X694" s="141" t="str">
        <f>IF(Y693&lt;0,"NO PAGAR","COBRAR'")</f>
        <v>NO PAGAR</v>
      </c>
      <c r="Y694" s="141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141" t="str">
        <f>IF(C693&lt;0,"NO PAGAR","COBRAR'")</f>
        <v>NO PAGAR</v>
      </c>
      <c r="C695" s="141"/>
      <c r="E695" s="2" t="s">
        <v>1</v>
      </c>
      <c r="F695" s="2" t="s">
        <v>2</v>
      </c>
      <c r="G695" s="2" t="s">
        <v>3</v>
      </c>
      <c r="H695" s="2" t="s">
        <v>4</v>
      </c>
      <c r="N695" s="3"/>
      <c r="O695" s="3"/>
      <c r="P695" s="3"/>
      <c r="Q695" s="3"/>
      <c r="R695" s="18"/>
      <c r="S695" s="3"/>
      <c r="V695" s="17"/>
      <c r="X695" s="6"/>
      <c r="Y695" s="8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32" t="s">
        <v>9</v>
      </c>
      <c r="C696" s="133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32" t="s">
        <v>9</v>
      </c>
      <c r="Y696" s="133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9" t="str">
        <f>IF(Y648&lt;0,"SALDO ADELANTADO","SALDO A FAVOR '")</f>
        <v>SALDO ADELANTADO</v>
      </c>
      <c r="C697" s="10">
        <f>IF(Y648&lt;=0,Y648*-1)</f>
        <v>5988.5502550000019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9" t="str">
        <f>IF(C693&lt;0,"SALDO ADELANTADO","SALDO A FAVOR'")</f>
        <v>SALDO ADELANTADO</v>
      </c>
      <c r="Y697" s="10">
        <f>IF(C693&lt;=0,C693*-1)</f>
        <v>5988.5502550000019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10</v>
      </c>
      <c r="C698" s="10">
        <f>R706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10</v>
      </c>
      <c r="Y698" s="10">
        <f>AN706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11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11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12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12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13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13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14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14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15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15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16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16</v>
      </c>
      <c r="Y704" s="10"/>
      <c r="AA704" s="134" t="s">
        <v>7</v>
      </c>
      <c r="AB704" s="135"/>
      <c r="AC704" s="136"/>
      <c r="AD704" s="5">
        <f>SUM(AD690:AD703)</f>
        <v>0</v>
      </c>
      <c r="AJ704" s="3"/>
      <c r="AK704" s="3"/>
      <c r="AL704" s="3"/>
      <c r="AM704" s="3"/>
      <c r="AN704" s="18"/>
      <c r="AO704" s="3"/>
    </row>
    <row r="705" spans="2:41">
      <c r="B705" s="11" t="s">
        <v>17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17</v>
      </c>
      <c r="Y705" s="10"/>
      <c r="AA705" s="13"/>
      <c r="AB705" s="13"/>
      <c r="AC705" s="13"/>
      <c r="AJ705" s="3"/>
      <c r="AK705" s="3"/>
      <c r="AL705" s="3"/>
      <c r="AM705" s="3"/>
      <c r="AN705" s="18"/>
      <c r="AO705" s="3"/>
    </row>
    <row r="706" spans="2:41">
      <c r="B706" s="12"/>
      <c r="C706" s="10"/>
      <c r="E706" s="4"/>
      <c r="F706" s="3"/>
      <c r="G706" s="3"/>
      <c r="H706" s="5"/>
      <c r="N706" s="134" t="s">
        <v>7</v>
      </c>
      <c r="O706" s="135"/>
      <c r="P706" s="135"/>
      <c r="Q706" s="136"/>
      <c r="R706" s="18">
        <f>SUM(R690:R705)</f>
        <v>0</v>
      </c>
      <c r="S706" s="3"/>
      <c r="V706" s="17"/>
      <c r="X706" s="12"/>
      <c r="Y706" s="10"/>
      <c r="AJ706" s="134" t="s">
        <v>7</v>
      </c>
      <c r="AK706" s="135"/>
      <c r="AL706" s="135"/>
      <c r="AM706" s="136"/>
      <c r="AN706" s="18">
        <f>SUM(AN690:AN705)</f>
        <v>0</v>
      </c>
      <c r="AO706" s="3"/>
    </row>
    <row r="707" spans="2:41">
      <c r="B707" s="12"/>
      <c r="C707" s="10"/>
      <c r="E707" s="4"/>
      <c r="F707" s="3"/>
      <c r="G707" s="3"/>
      <c r="H707" s="5"/>
      <c r="V707" s="17"/>
      <c r="X707" s="12"/>
      <c r="Y707" s="10"/>
    </row>
    <row r="708" spans="2:41">
      <c r="B708" s="12"/>
      <c r="C708" s="10"/>
      <c r="E708" s="4"/>
      <c r="F708" s="3"/>
      <c r="G708" s="3"/>
      <c r="H708" s="5"/>
      <c r="V708" s="17"/>
      <c r="X708" s="12"/>
      <c r="Y708" s="10"/>
    </row>
    <row r="709" spans="2:41">
      <c r="B709" s="12"/>
      <c r="C709" s="10"/>
      <c r="E709" s="4"/>
      <c r="F709" s="3"/>
      <c r="G709" s="3"/>
      <c r="H709" s="5"/>
      <c r="V709" s="17"/>
      <c r="X709" s="12"/>
      <c r="Y709" s="10"/>
      <c r="AA709" s="14"/>
    </row>
    <row r="710" spans="2:41">
      <c r="B710" s="12"/>
      <c r="C710" s="10"/>
      <c r="E710" s="134" t="s">
        <v>7</v>
      </c>
      <c r="F710" s="135"/>
      <c r="G710" s="136"/>
      <c r="H710" s="5">
        <f>SUM(H696:H709)</f>
        <v>0</v>
      </c>
      <c r="V710" s="17"/>
      <c r="X710" s="12"/>
      <c r="Y710" s="10"/>
    </row>
    <row r="711" spans="2:41">
      <c r="B711" s="12"/>
      <c r="C711" s="10"/>
      <c r="E711" s="13"/>
      <c r="F711" s="13"/>
      <c r="G711" s="13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1"/>
      <c r="C715" s="10"/>
      <c r="E715" s="14"/>
      <c r="V715" s="17"/>
      <c r="X715" s="11"/>
      <c r="Y715" s="10"/>
    </row>
    <row r="716" spans="2:41">
      <c r="B716" s="15" t="s">
        <v>18</v>
      </c>
      <c r="C716" s="16">
        <f>SUM(C697:C715)</f>
        <v>5988.5502550000019</v>
      </c>
      <c r="D716" t="s">
        <v>22</v>
      </c>
      <c r="V716" s="17"/>
      <c r="X716" s="15" t="s">
        <v>18</v>
      </c>
      <c r="Y716" s="16">
        <f>SUM(Y697:Y715)</f>
        <v>5988.5502550000019</v>
      </c>
      <c r="Z716" t="s">
        <v>22</v>
      </c>
      <c r="AA716" t="s">
        <v>21</v>
      </c>
    </row>
    <row r="717" spans="2:41">
      <c r="V717" s="17"/>
      <c r="AA717" s="1" t="s">
        <v>19</v>
      </c>
    </row>
    <row r="718" spans="2:41">
      <c r="V718" s="17"/>
    </row>
    <row r="719" spans="2:41">
      <c r="V719" s="17"/>
    </row>
    <row r="720" spans="2:41">
      <c r="V720" s="17"/>
    </row>
    <row r="721" spans="2:31">
      <c r="V721" s="17"/>
    </row>
    <row r="722" spans="2:31">
      <c r="E722" t="s">
        <v>21</v>
      </c>
      <c r="V722" s="17"/>
    </row>
    <row r="723" spans="2:31">
      <c r="E723" s="1" t="s">
        <v>19</v>
      </c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  <c r="AC730" s="137" t="s">
        <v>29</v>
      </c>
      <c r="AD730" s="137"/>
      <c r="AE730" s="137"/>
    </row>
    <row r="731" spans="2:31" ht="15" customHeight="1">
      <c r="I731" s="84"/>
      <c r="J731" s="84"/>
      <c r="V731" s="17"/>
      <c r="AC731" s="137"/>
      <c r="AD731" s="137"/>
      <c r="AE731" s="137"/>
    </row>
    <row r="732" spans="2:31" ht="15" customHeight="1">
      <c r="I732" s="84"/>
      <c r="J732" s="84"/>
      <c r="V732" s="17"/>
      <c r="AC732" s="137"/>
      <c r="AD732" s="137"/>
      <c r="AE732" s="137"/>
    </row>
    <row r="733" spans="2:31">
      <c r="V733" s="17"/>
    </row>
    <row r="734" spans="2:31">
      <c r="V734" s="17"/>
    </row>
    <row r="735" spans="2:31" ht="23.25">
      <c r="B735" s="22" t="s">
        <v>69</v>
      </c>
      <c r="V735" s="17"/>
      <c r="X735" s="22" t="s">
        <v>69</v>
      </c>
    </row>
    <row r="736" spans="2:31" ht="23.25">
      <c r="B736" s="23" t="s">
        <v>32</v>
      </c>
      <c r="C736" s="20">
        <f>IF(X688="PAGADO",0,Y693)</f>
        <v>-5988.5502550000019</v>
      </c>
      <c r="V736" s="17"/>
      <c r="X736" s="23" t="s">
        <v>32</v>
      </c>
      <c r="Y736" s="20">
        <f>IF(B736="PAGADO",0,C741)</f>
        <v>-5988.5502550000019</v>
      </c>
      <c r="AA736" s="139" t="s">
        <v>20</v>
      </c>
      <c r="AB736" s="139"/>
      <c r="AC736" s="139"/>
      <c r="AD736" s="139"/>
    </row>
    <row r="737" spans="2:41" ht="26.25">
      <c r="B737" s="1" t="s">
        <v>0</v>
      </c>
      <c r="C737" s="19">
        <f>H758</f>
        <v>0</v>
      </c>
      <c r="H737" s="84" t="s">
        <v>28</v>
      </c>
      <c r="N737" s="2" t="s">
        <v>1</v>
      </c>
      <c r="O737" s="2" t="s">
        <v>5</v>
      </c>
      <c r="P737" s="2" t="s">
        <v>4</v>
      </c>
      <c r="Q737" s="2" t="s">
        <v>6</v>
      </c>
      <c r="R737" s="2" t="s">
        <v>7</v>
      </c>
      <c r="S737" s="3"/>
      <c r="V737" s="17"/>
      <c r="X737" s="1" t="s">
        <v>0</v>
      </c>
      <c r="Y737" s="19">
        <f>AD752</f>
        <v>0</v>
      </c>
      <c r="AA737" s="2" t="s">
        <v>1</v>
      </c>
      <c r="AB737" s="2" t="s">
        <v>2</v>
      </c>
      <c r="AC737" s="2" t="s">
        <v>3</v>
      </c>
      <c r="AD737" s="2" t="s">
        <v>4</v>
      </c>
      <c r="AJ737" s="2" t="s">
        <v>1</v>
      </c>
      <c r="AK737" s="2" t="s">
        <v>5</v>
      </c>
      <c r="AL737" s="2" t="s">
        <v>4</v>
      </c>
      <c r="AM737" s="2" t="s">
        <v>6</v>
      </c>
      <c r="AN737" s="2" t="s">
        <v>7</v>
      </c>
      <c r="AO737" s="3"/>
    </row>
    <row r="738" spans="2:41" ht="26.25">
      <c r="C738" s="20"/>
      <c r="H738" s="84"/>
      <c r="N738" s="3"/>
      <c r="O738" s="3"/>
      <c r="P738" s="3"/>
      <c r="Q738" s="3"/>
      <c r="R738" s="18"/>
      <c r="S738" s="3"/>
      <c r="V738" s="17"/>
      <c r="Y738" s="2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24</v>
      </c>
      <c r="C739" s="19">
        <f>IF(C736&gt;0,C736+C737,C737)</f>
        <v>0</v>
      </c>
      <c r="N739" s="3"/>
      <c r="O739" s="3"/>
      <c r="P739" s="3"/>
      <c r="Q739" s="3"/>
      <c r="R739" s="18"/>
      <c r="S739" s="3"/>
      <c r="V739" s="17"/>
      <c r="X739" s="1" t="s">
        <v>24</v>
      </c>
      <c r="Y739" s="19">
        <f>IF(Y736&gt;0,Y736+Y737,Y737)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9</v>
      </c>
      <c r="C740" s="20">
        <f>C763</f>
        <v>5988.5502550000019</v>
      </c>
      <c r="N740" s="3"/>
      <c r="O740" s="3"/>
      <c r="P740" s="3"/>
      <c r="Q740" s="3"/>
      <c r="R740" s="18"/>
      <c r="S740" s="3"/>
      <c r="V740" s="17"/>
      <c r="X740" s="1" t="s">
        <v>9</v>
      </c>
      <c r="Y740" s="20">
        <f>Y763</f>
        <v>5988.5502550000019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6" t="s">
        <v>25</v>
      </c>
      <c r="C741" s="21">
        <f>C739-C740</f>
        <v>-5988.5502550000019</v>
      </c>
      <c r="N741" s="3"/>
      <c r="O741" s="3"/>
      <c r="P741" s="3"/>
      <c r="Q741" s="3"/>
      <c r="R741" s="18"/>
      <c r="S741" s="3"/>
      <c r="V741" s="17"/>
      <c r="X741" s="6" t="s">
        <v>8</v>
      </c>
      <c r="Y741" s="21">
        <f>Y739-Y740</f>
        <v>-5988.5502550000019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6.25">
      <c r="B742" s="140" t="str">
        <f>IF(C741&lt;0,"NO PAGAR","COBRAR")</f>
        <v>NO PAGAR</v>
      </c>
      <c r="C742" s="140"/>
      <c r="E742" s="139" t="s">
        <v>20</v>
      </c>
      <c r="F742" s="139"/>
      <c r="G742" s="139"/>
      <c r="H742" s="139"/>
      <c r="N742" s="3"/>
      <c r="O742" s="3"/>
      <c r="P742" s="3"/>
      <c r="Q742" s="3"/>
      <c r="R742" s="18"/>
      <c r="S742" s="3"/>
      <c r="V742" s="17"/>
      <c r="X742" s="140" t="str">
        <f>IF(Y741&lt;0,"NO PAGAR","COBRAR")</f>
        <v>NO PAGAR</v>
      </c>
      <c r="Y742" s="14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32" t="s">
        <v>9</v>
      </c>
      <c r="C743" s="133"/>
      <c r="E743" s="2" t="s">
        <v>1</v>
      </c>
      <c r="F743" s="2" t="s">
        <v>2</v>
      </c>
      <c r="G743" s="2" t="s">
        <v>3</v>
      </c>
      <c r="H743" s="2" t="s">
        <v>4</v>
      </c>
      <c r="N743" s="3"/>
      <c r="O743" s="3"/>
      <c r="P743" s="3"/>
      <c r="Q743" s="3"/>
      <c r="R743" s="18"/>
      <c r="S743" s="3"/>
      <c r="V743" s="17"/>
      <c r="X743" s="132" t="s">
        <v>9</v>
      </c>
      <c r="Y743" s="133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IF(C777&lt;0,"SALDO A FAVOR","SALDO ADELANTAD0'")</f>
        <v>SALDO ADELANTAD0'</v>
      </c>
      <c r="C744" s="10">
        <f>IF(Y688&lt;=0,Y688*-1)</f>
        <v>5988.5502550000019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IF(C741&lt;0,"SALDO ADELANTADO","SALDO A FAVOR'")</f>
        <v>SALDO ADELANTADO</v>
      </c>
      <c r="Y744" s="10">
        <f>IF(C741&lt;=0,C741*-1)</f>
        <v>5988.5502550000019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R754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AN754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17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4" t="s">
        <v>7</v>
      </c>
      <c r="AB752" s="135"/>
      <c r="AC752" s="136"/>
      <c r="AD752" s="5">
        <f>SUM(AD738:AD751)</f>
        <v>0</v>
      </c>
      <c r="AJ752" s="3"/>
      <c r="AK752" s="3"/>
      <c r="AL752" s="3"/>
      <c r="AM752" s="3"/>
      <c r="AN752" s="18"/>
      <c r="AO752" s="3"/>
    </row>
    <row r="753" spans="2:41">
      <c r="B753" s="12"/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2"/>
      <c r="Y753" s="10"/>
      <c r="AA753" s="13"/>
      <c r="AB753" s="13"/>
      <c r="AC753" s="13"/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4"/>
      <c r="F754" s="3"/>
      <c r="G754" s="3"/>
      <c r="H754" s="5"/>
      <c r="N754" s="134" t="s">
        <v>7</v>
      </c>
      <c r="O754" s="135"/>
      <c r="P754" s="135"/>
      <c r="Q754" s="136"/>
      <c r="R754" s="18">
        <f>SUM(R738:R753)</f>
        <v>0</v>
      </c>
      <c r="S754" s="3"/>
      <c r="V754" s="17"/>
      <c r="X754" s="12"/>
      <c r="Y754" s="10"/>
      <c r="AJ754" s="134" t="s">
        <v>7</v>
      </c>
      <c r="AK754" s="135"/>
      <c r="AL754" s="135"/>
      <c r="AM754" s="136"/>
      <c r="AN754" s="18">
        <f>SUM(AN738:AN753)</f>
        <v>0</v>
      </c>
      <c r="AO754" s="3"/>
    </row>
    <row r="755" spans="2:41">
      <c r="B755" s="12"/>
      <c r="C755" s="10"/>
      <c r="E755" s="4"/>
      <c r="F755" s="3"/>
      <c r="G755" s="3"/>
      <c r="H755" s="5"/>
      <c r="V755" s="17"/>
      <c r="X755" s="12"/>
      <c r="Y755" s="10"/>
    </row>
    <row r="756" spans="2:41">
      <c r="B756" s="12"/>
      <c r="C756" s="10"/>
      <c r="E756" s="4"/>
      <c r="F756" s="3"/>
      <c r="G756" s="3"/>
      <c r="H756" s="5"/>
      <c r="V756" s="17"/>
      <c r="X756" s="12"/>
      <c r="Y756" s="10"/>
    </row>
    <row r="757" spans="2:41">
      <c r="B757" s="12"/>
      <c r="C757" s="10"/>
      <c r="E757" s="4"/>
      <c r="F757" s="3"/>
      <c r="G757" s="3"/>
      <c r="H757" s="5"/>
      <c r="V757" s="17"/>
      <c r="X757" s="12"/>
      <c r="Y757" s="10"/>
      <c r="AA757" s="14"/>
    </row>
    <row r="758" spans="2:41">
      <c r="B758" s="12"/>
      <c r="C758" s="10"/>
      <c r="E758" s="134" t="s">
        <v>7</v>
      </c>
      <c r="F758" s="135"/>
      <c r="G758" s="136"/>
      <c r="H758" s="5">
        <f>SUM(H744:H757)</f>
        <v>0</v>
      </c>
      <c r="V758" s="17"/>
      <c r="X758" s="12"/>
      <c r="Y758" s="10"/>
    </row>
    <row r="759" spans="2:41">
      <c r="B759" s="12"/>
      <c r="C759" s="10"/>
      <c r="E759" s="13"/>
      <c r="F759" s="13"/>
      <c r="G759" s="13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5988.5502550000019</v>
      </c>
      <c r="E763" s="14"/>
      <c r="V763" s="17"/>
      <c r="X763" s="15" t="s">
        <v>18</v>
      </c>
      <c r="Y763" s="16">
        <f>SUM(Y744:Y762)</f>
        <v>5988.5502550000019</v>
      </c>
    </row>
    <row r="764" spans="2:41">
      <c r="D764" t="s">
        <v>22</v>
      </c>
      <c r="V764" s="17"/>
      <c r="Z764" t="s">
        <v>22</v>
      </c>
      <c r="AA764" t="s">
        <v>21</v>
      </c>
    </row>
    <row r="765" spans="2:41"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1:43">
      <c r="V769" s="17"/>
    </row>
    <row r="770" spans="1:43">
      <c r="E770" t="s">
        <v>21</v>
      </c>
      <c r="V770" s="17"/>
    </row>
    <row r="771" spans="1:43">
      <c r="E771" s="1" t="s">
        <v>19</v>
      </c>
      <c r="V771" s="17"/>
    </row>
    <row r="772" spans="1:43">
      <c r="A772" s="17"/>
      <c r="B772" s="17"/>
      <c r="C772" s="17"/>
      <c r="D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>
      <c r="A773" s="17"/>
      <c r="B773" s="17"/>
      <c r="C773" s="17"/>
      <c r="D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V775" s="17"/>
    </row>
    <row r="776" spans="1:43" ht="15" customHeight="1">
      <c r="I776" s="84"/>
      <c r="J776" s="84"/>
      <c r="V776" s="17"/>
      <c r="AA776" s="138" t="s">
        <v>31</v>
      </c>
      <c r="AB776" s="138"/>
      <c r="AC776" s="138"/>
    </row>
    <row r="777" spans="1:43" ht="15" customHeight="1">
      <c r="I777" s="84"/>
      <c r="J777" s="84"/>
      <c r="V777" s="17"/>
      <c r="AA777" s="138"/>
      <c r="AB777" s="138"/>
      <c r="AC777" s="138"/>
    </row>
    <row r="778" spans="1:43">
      <c r="E778" s="17"/>
      <c r="F778" s="17"/>
      <c r="G778" s="17"/>
      <c r="H778" s="17"/>
      <c r="V778" s="17"/>
    </row>
    <row r="779" spans="1:43">
      <c r="E779" s="17"/>
      <c r="F779" s="17"/>
      <c r="G779" s="17"/>
      <c r="H779" s="17"/>
      <c r="V779" s="17"/>
    </row>
    <row r="780" spans="1:43" ht="23.25">
      <c r="B780" s="24" t="s">
        <v>69</v>
      </c>
      <c r="E780" s="17"/>
      <c r="F780" s="17"/>
      <c r="G780" s="17"/>
      <c r="H780" s="17"/>
      <c r="V780" s="17"/>
      <c r="X780" s="22" t="s">
        <v>69</v>
      </c>
    </row>
    <row r="781" spans="1:43" ht="23.25">
      <c r="B781" s="23" t="s">
        <v>32</v>
      </c>
      <c r="C781" s="20">
        <f>IF(X736="PAGADO",0,C741)</f>
        <v>-5988.5502550000019</v>
      </c>
      <c r="V781" s="17"/>
      <c r="X781" s="23" t="s">
        <v>32</v>
      </c>
      <c r="Y781" s="20">
        <f>IF(B1581="PAGADO",0,C786)</f>
        <v>-5988.5502550000019</v>
      </c>
      <c r="AA781" s="139" t="s">
        <v>20</v>
      </c>
      <c r="AB781" s="139"/>
      <c r="AC781" s="139"/>
      <c r="AD781" s="139"/>
    </row>
    <row r="782" spans="1:43" ht="26.25">
      <c r="B782" s="1" t="s">
        <v>0</v>
      </c>
      <c r="C782" s="19">
        <f>H803</f>
        <v>0</v>
      </c>
      <c r="H782" s="84" t="s">
        <v>30</v>
      </c>
      <c r="N782" s="2" t="s">
        <v>1</v>
      </c>
      <c r="O782" s="2" t="s">
        <v>5</v>
      </c>
      <c r="P782" s="2" t="s">
        <v>4</v>
      </c>
      <c r="Q782" s="2" t="s">
        <v>6</v>
      </c>
      <c r="R782" s="2" t="s">
        <v>7</v>
      </c>
      <c r="S782" s="3"/>
      <c r="V782" s="17"/>
      <c r="X782" s="1" t="s">
        <v>0</v>
      </c>
      <c r="Y782" s="19">
        <f>AD797</f>
        <v>0</v>
      </c>
      <c r="AA782" s="2" t="s">
        <v>1</v>
      </c>
      <c r="AB782" s="2" t="s">
        <v>2</v>
      </c>
      <c r="AC782" s="2" t="s">
        <v>3</v>
      </c>
      <c r="AD782" s="2" t="s">
        <v>4</v>
      </c>
      <c r="AJ782" s="2" t="s">
        <v>1</v>
      </c>
      <c r="AK782" s="2" t="s">
        <v>5</v>
      </c>
      <c r="AL782" s="2" t="s">
        <v>4</v>
      </c>
      <c r="AM782" s="2" t="s">
        <v>6</v>
      </c>
      <c r="AN782" s="2" t="s">
        <v>7</v>
      </c>
      <c r="AO782" s="3"/>
    </row>
    <row r="783" spans="1:43" ht="26.25">
      <c r="C783" s="20"/>
      <c r="H783" s="84"/>
      <c r="N783" s="3"/>
      <c r="O783" s="3"/>
      <c r="P783" s="3"/>
      <c r="Q783" s="3"/>
      <c r="R783" s="18"/>
      <c r="S783" s="3"/>
      <c r="V783" s="17"/>
      <c r="Y783" s="2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" t="s">
        <v>24</v>
      </c>
      <c r="C784" s="19">
        <f>IF(C781&gt;0,C781+C782,C782)</f>
        <v>0</v>
      </c>
      <c r="N784" s="3"/>
      <c r="O784" s="3"/>
      <c r="P784" s="3"/>
      <c r="Q784" s="3"/>
      <c r="R784" s="18"/>
      <c r="S784" s="3"/>
      <c r="V784" s="17"/>
      <c r="X784" s="1" t="s">
        <v>24</v>
      </c>
      <c r="Y784" s="19">
        <f>IF(Y781&gt;0,Y781+Y782,Y782)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9</v>
      </c>
      <c r="C785" s="20">
        <f>C809</f>
        <v>5988.5502550000019</v>
      </c>
      <c r="N785" s="3"/>
      <c r="O785" s="3"/>
      <c r="P785" s="3"/>
      <c r="Q785" s="3"/>
      <c r="R785" s="18"/>
      <c r="S785" s="3"/>
      <c r="V785" s="17"/>
      <c r="X785" s="1" t="s">
        <v>9</v>
      </c>
      <c r="Y785" s="20">
        <f>Y809</f>
        <v>5988.5502550000019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6" t="s">
        <v>26</v>
      </c>
      <c r="C786" s="21">
        <f>C784-C785</f>
        <v>-5988.5502550000019</v>
      </c>
      <c r="N786" s="3"/>
      <c r="O786" s="3"/>
      <c r="P786" s="3"/>
      <c r="Q786" s="3"/>
      <c r="R786" s="18"/>
      <c r="S786" s="3"/>
      <c r="V786" s="17"/>
      <c r="X786" s="6" t="s">
        <v>27</v>
      </c>
      <c r="Y786" s="21">
        <f>Y784-Y785</f>
        <v>-5988.5502550000019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ht="23.25">
      <c r="B787" s="6"/>
      <c r="C787" s="7"/>
      <c r="E787" s="139" t="s">
        <v>20</v>
      </c>
      <c r="F787" s="139"/>
      <c r="G787" s="139"/>
      <c r="H787" s="139"/>
      <c r="N787" s="3"/>
      <c r="O787" s="3"/>
      <c r="P787" s="3"/>
      <c r="Q787" s="3"/>
      <c r="R787" s="18"/>
      <c r="S787" s="3"/>
      <c r="V787" s="17"/>
      <c r="X787" s="141" t="str">
        <f>IF(Y786&lt;0,"NO PAGAR","COBRAR'")</f>
        <v>NO PAGAR</v>
      </c>
      <c r="Y787" s="14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141" t="str">
        <f>IF(C786&lt;0,"NO PAGAR","COBRAR'")</f>
        <v>NO PAGAR</v>
      </c>
      <c r="C788" s="141"/>
      <c r="E788" s="2" t="s">
        <v>1</v>
      </c>
      <c r="F788" s="2" t="s">
        <v>2</v>
      </c>
      <c r="G788" s="2" t="s">
        <v>3</v>
      </c>
      <c r="H788" s="2" t="s">
        <v>4</v>
      </c>
      <c r="N788" s="3"/>
      <c r="O788" s="3"/>
      <c r="P788" s="3"/>
      <c r="Q788" s="3"/>
      <c r="R788" s="18"/>
      <c r="S788" s="3"/>
      <c r="V788" s="17"/>
      <c r="X788" s="6"/>
      <c r="Y788" s="8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32" t="s">
        <v>9</v>
      </c>
      <c r="C789" s="133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32" t="s">
        <v>9</v>
      </c>
      <c r="Y789" s="133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IF(Y741&lt;0,"SALDO ADELANTADO","SALDO A FAVOR '")</f>
        <v>SALDO ADELANTADO</v>
      </c>
      <c r="C790" s="10">
        <f>IF(Y741&lt;=0,Y741*-1)</f>
        <v>5988.5502550000019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IF(C786&lt;0,"SALDO ADELANTADO","SALDO A FAVOR'")</f>
        <v>SALDO ADELANTADO</v>
      </c>
      <c r="Y790" s="10">
        <f>IF(C786&lt;=0,C786*-1)</f>
        <v>5988.5502550000019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R799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AN799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134" t="s">
        <v>7</v>
      </c>
      <c r="AB797" s="135"/>
      <c r="AC797" s="136"/>
      <c r="AD797" s="5">
        <f>SUM(AD783:AD796)</f>
        <v>0</v>
      </c>
      <c r="AJ797" s="3"/>
      <c r="AK797" s="3"/>
      <c r="AL797" s="3"/>
      <c r="AM797" s="3"/>
      <c r="AN797" s="18"/>
      <c r="AO797" s="3"/>
    </row>
    <row r="798" spans="2:41">
      <c r="B798" s="11" t="s">
        <v>17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3"/>
      <c r="AB798" s="13"/>
      <c r="AC798" s="13"/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4"/>
      <c r="F799" s="3"/>
      <c r="G799" s="3"/>
      <c r="H799" s="5"/>
      <c r="N799" s="134" t="s">
        <v>7</v>
      </c>
      <c r="O799" s="135"/>
      <c r="P799" s="135"/>
      <c r="Q799" s="136"/>
      <c r="R799" s="18">
        <f>SUM(R783:R798)</f>
        <v>0</v>
      </c>
      <c r="S799" s="3"/>
      <c r="V799" s="17"/>
      <c r="X799" s="12"/>
      <c r="Y799" s="10"/>
      <c r="AJ799" s="134" t="s">
        <v>7</v>
      </c>
      <c r="AK799" s="135"/>
      <c r="AL799" s="135"/>
      <c r="AM799" s="136"/>
      <c r="AN799" s="18">
        <f>SUM(AN783:AN798)</f>
        <v>0</v>
      </c>
      <c r="AO799" s="3"/>
    </row>
    <row r="800" spans="2:41">
      <c r="B800" s="12"/>
      <c r="C800" s="10"/>
      <c r="E800" s="4"/>
      <c r="F800" s="3"/>
      <c r="G800" s="3"/>
      <c r="H800" s="5"/>
      <c r="V800" s="17"/>
      <c r="X800" s="12"/>
      <c r="Y800" s="10"/>
    </row>
    <row r="801" spans="2:27">
      <c r="B801" s="12"/>
      <c r="C801" s="10"/>
      <c r="E801" s="4"/>
      <c r="F801" s="3"/>
      <c r="G801" s="3"/>
      <c r="H801" s="5"/>
      <c r="V801" s="17"/>
      <c r="X801" s="12"/>
      <c r="Y801" s="10"/>
    </row>
    <row r="802" spans="2:27">
      <c r="B802" s="12"/>
      <c r="C802" s="10"/>
      <c r="E802" s="4"/>
      <c r="F802" s="3"/>
      <c r="G802" s="3"/>
      <c r="H802" s="5"/>
      <c r="V802" s="17"/>
      <c r="X802" s="12"/>
      <c r="Y802" s="10"/>
      <c r="AA802" s="14"/>
    </row>
    <row r="803" spans="2:27">
      <c r="B803" s="12"/>
      <c r="C803" s="10"/>
      <c r="E803" s="134" t="s">
        <v>7</v>
      </c>
      <c r="F803" s="135"/>
      <c r="G803" s="136"/>
      <c r="H803" s="5">
        <f>SUM(H789:H802)</f>
        <v>0</v>
      </c>
      <c r="V803" s="17"/>
      <c r="X803" s="12"/>
      <c r="Y803" s="10"/>
    </row>
    <row r="804" spans="2:27">
      <c r="B804" s="12"/>
      <c r="C804" s="10"/>
      <c r="E804" s="13"/>
      <c r="F804" s="13"/>
      <c r="G804" s="13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E808" s="14"/>
      <c r="V808" s="17"/>
      <c r="X808" s="11"/>
      <c r="Y808" s="10"/>
    </row>
    <row r="809" spans="2:27">
      <c r="B809" s="15" t="s">
        <v>18</v>
      </c>
      <c r="C809" s="16">
        <f>SUM(C790:C808)</f>
        <v>5988.5502550000019</v>
      </c>
      <c r="D809" t="s">
        <v>22</v>
      </c>
      <c r="V809" s="17"/>
      <c r="X809" s="15" t="s">
        <v>18</v>
      </c>
      <c r="Y809" s="16">
        <f>SUM(Y790:Y808)</f>
        <v>5988.5502550000019</v>
      </c>
      <c r="Z809" t="s">
        <v>22</v>
      </c>
      <c r="AA809" t="s">
        <v>21</v>
      </c>
    </row>
    <row r="810" spans="2:27">
      <c r="V810" s="17"/>
      <c r="AA810" s="1" t="s">
        <v>19</v>
      </c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E815" t="s">
        <v>21</v>
      </c>
      <c r="V815" s="17"/>
    </row>
    <row r="816" spans="2:27">
      <c r="E816" s="1" t="s">
        <v>19</v>
      </c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  <c r="AC823" s="137" t="s">
        <v>29</v>
      </c>
      <c r="AD823" s="137"/>
      <c r="AE823" s="137"/>
    </row>
    <row r="824" spans="2:41" ht="15" customHeight="1">
      <c r="I824" s="84"/>
      <c r="J824" s="84"/>
      <c r="V824" s="17"/>
      <c r="AC824" s="137"/>
      <c r="AD824" s="137"/>
      <c r="AE824" s="137"/>
    </row>
    <row r="825" spans="2:41" ht="15" customHeight="1">
      <c r="I825" s="84"/>
      <c r="J825" s="84"/>
      <c r="V825" s="17"/>
      <c r="AC825" s="137"/>
      <c r="AD825" s="137"/>
      <c r="AE825" s="137"/>
    </row>
    <row r="826" spans="2:41">
      <c r="V826" s="17"/>
    </row>
    <row r="827" spans="2:41">
      <c r="V827" s="17"/>
    </row>
    <row r="828" spans="2:41" ht="23.25">
      <c r="B828" s="22" t="s">
        <v>70</v>
      </c>
      <c r="V828" s="17"/>
      <c r="X828" s="22" t="s">
        <v>70</v>
      </c>
    </row>
    <row r="829" spans="2:41" ht="23.25">
      <c r="B829" s="23" t="s">
        <v>32</v>
      </c>
      <c r="C829" s="20">
        <f>IF(X781="PAGADO",0,Y786)</f>
        <v>-5988.5502550000019</v>
      </c>
      <c r="V829" s="17"/>
      <c r="X829" s="23" t="s">
        <v>32</v>
      </c>
      <c r="Y829" s="20">
        <f>IF(B829="PAGADO",0,C834)</f>
        <v>-5988.5502550000019</v>
      </c>
      <c r="AA829" s="139" t="s">
        <v>20</v>
      </c>
      <c r="AB829" s="139"/>
      <c r="AC829" s="139"/>
      <c r="AD829" s="139"/>
    </row>
    <row r="830" spans="2:41" ht="26.25">
      <c r="B830" s="1" t="s">
        <v>0</v>
      </c>
      <c r="C830" s="19">
        <f>H851</f>
        <v>0</v>
      </c>
      <c r="H830" s="84" t="s">
        <v>28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2:41" ht="26.25">
      <c r="C831" s="20"/>
      <c r="H831" s="84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" t="s">
        <v>24</v>
      </c>
      <c r="C832" s="19">
        <f>IF(C829&gt;0,C829+C830,C830)</f>
        <v>0</v>
      </c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IF(Y829&gt;0,Y830+Y829,Y830)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C856</f>
        <v>5988.5502550000019</v>
      </c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Y856</f>
        <v>5988.5502550000019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25</v>
      </c>
      <c r="C834" s="21">
        <f>C832-C833</f>
        <v>-5988.5502550000019</v>
      </c>
      <c r="N834" s="3"/>
      <c r="O834" s="3"/>
      <c r="P834" s="3"/>
      <c r="Q834" s="3"/>
      <c r="R834" s="18"/>
      <c r="S834" s="3"/>
      <c r="V834" s="17"/>
      <c r="X834" s="6" t="s">
        <v>8</v>
      </c>
      <c r="Y834" s="21">
        <f>Y832-Y833</f>
        <v>-5988.5502550000019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6.25">
      <c r="B835" s="140" t="str">
        <f>IF(C834&lt;0,"NO PAGAR","COBRAR")</f>
        <v>NO PAGAR</v>
      </c>
      <c r="C835" s="140"/>
      <c r="E835" s="139" t="s">
        <v>20</v>
      </c>
      <c r="F835" s="139"/>
      <c r="G835" s="139"/>
      <c r="H835" s="139"/>
      <c r="N835" s="3"/>
      <c r="O835" s="3"/>
      <c r="P835" s="3"/>
      <c r="Q835" s="3"/>
      <c r="R835" s="18"/>
      <c r="S835" s="3"/>
      <c r="V835" s="17"/>
      <c r="X835" s="140" t="str">
        <f>IF(Y834&lt;0,"NO PAGAR","COBRAR")</f>
        <v>NO PAGAR</v>
      </c>
      <c r="Y835" s="14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32" t="s">
        <v>9</v>
      </c>
      <c r="C836" s="133"/>
      <c r="E836" s="2" t="s">
        <v>1</v>
      </c>
      <c r="F836" s="2" t="s">
        <v>2</v>
      </c>
      <c r="G836" s="2" t="s">
        <v>3</v>
      </c>
      <c r="H836" s="2" t="s">
        <v>4</v>
      </c>
      <c r="N836" s="3"/>
      <c r="O836" s="3"/>
      <c r="P836" s="3"/>
      <c r="Q836" s="3"/>
      <c r="R836" s="18"/>
      <c r="S836" s="3"/>
      <c r="V836" s="17"/>
      <c r="X836" s="132" t="s">
        <v>9</v>
      </c>
      <c r="Y836" s="133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IF(C870&lt;0,"SALDO A FAVOR","SALDO ADELANTAD0'")</f>
        <v>SALDO ADELANTAD0'</v>
      </c>
      <c r="C837" s="10">
        <f>IF(Y781&lt;=0,Y781*-1)</f>
        <v>5988.5502550000019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IF(C834&lt;0,"SALDO ADELANTADO","SALDO A FAVOR'")</f>
        <v>SALDO ADELANTADO</v>
      </c>
      <c r="Y837" s="10">
        <f>IF(C834&lt;=0,C834*-1)</f>
        <v>5988.5502550000019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R847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AN847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4" t="s">
        <v>7</v>
      </c>
      <c r="AB845" s="135"/>
      <c r="AC845" s="136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2"/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2"/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4"/>
      <c r="F847" s="3"/>
      <c r="G847" s="3"/>
      <c r="H847" s="5"/>
      <c r="N847" s="134" t="s">
        <v>7</v>
      </c>
      <c r="O847" s="135"/>
      <c r="P847" s="135"/>
      <c r="Q847" s="136"/>
      <c r="R847" s="18">
        <f>SUM(R831:R846)</f>
        <v>0</v>
      </c>
      <c r="S847" s="3"/>
      <c r="V847" s="17"/>
      <c r="X847" s="12"/>
      <c r="Y847" s="10"/>
      <c r="AJ847" s="134" t="s">
        <v>7</v>
      </c>
      <c r="AK847" s="135"/>
      <c r="AL847" s="135"/>
      <c r="AM847" s="136"/>
      <c r="AN847" s="18">
        <f>SUM(AN831:AN846)</f>
        <v>0</v>
      </c>
      <c r="AO847" s="3"/>
    </row>
    <row r="848" spans="2:41">
      <c r="B848" s="12"/>
      <c r="C848" s="10"/>
      <c r="E848" s="4"/>
      <c r="F848" s="3"/>
      <c r="G848" s="3"/>
      <c r="H848" s="5"/>
      <c r="V848" s="17"/>
      <c r="X848" s="12"/>
      <c r="Y848" s="10"/>
    </row>
    <row r="849" spans="2:27">
      <c r="B849" s="12"/>
      <c r="C849" s="10"/>
      <c r="E849" s="4"/>
      <c r="F849" s="3"/>
      <c r="G849" s="3"/>
      <c r="H849" s="5"/>
      <c r="V849" s="17"/>
      <c r="X849" s="12"/>
      <c r="Y849" s="10"/>
    </row>
    <row r="850" spans="2:27">
      <c r="B850" s="12"/>
      <c r="C850" s="10"/>
      <c r="E850" s="4"/>
      <c r="F850" s="3"/>
      <c r="G850" s="3"/>
      <c r="H850" s="5"/>
      <c r="V850" s="17"/>
      <c r="X850" s="12"/>
      <c r="Y850" s="10"/>
      <c r="AA850" s="14"/>
    </row>
    <row r="851" spans="2:27">
      <c r="B851" s="12"/>
      <c r="C851" s="10"/>
      <c r="E851" s="134" t="s">
        <v>7</v>
      </c>
      <c r="F851" s="135"/>
      <c r="G851" s="136"/>
      <c r="H851" s="5">
        <f>SUM(H837:H850)</f>
        <v>0</v>
      </c>
      <c r="V851" s="17"/>
      <c r="X851" s="12"/>
      <c r="Y851" s="10"/>
    </row>
    <row r="852" spans="2:27">
      <c r="B852" s="12"/>
      <c r="C852" s="10"/>
      <c r="E852" s="13"/>
      <c r="F852" s="13"/>
      <c r="G852" s="13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5988.5502550000019</v>
      </c>
      <c r="E856" s="14"/>
      <c r="V856" s="17"/>
      <c r="X856" s="15" t="s">
        <v>18</v>
      </c>
      <c r="Y856" s="16">
        <f>SUM(Y837:Y855)</f>
        <v>5988.5502550000019</v>
      </c>
    </row>
    <row r="857" spans="2:27">
      <c r="D857" t="s">
        <v>22</v>
      </c>
      <c r="V857" s="17"/>
      <c r="Z857" t="s">
        <v>22</v>
      </c>
      <c r="AA857" t="s">
        <v>21</v>
      </c>
    </row>
    <row r="858" spans="2:27"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E863" t="s">
        <v>21</v>
      </c>
      <c r="V863" s="17"/>
    </row>
    <row r="864" spans="2:27">
      <c r="E864" s="1" t="s">
        <v>19</v>
      </c>
      <c r="V864" s="17"/>
    </row>
    <row r="865" spans="1:43">
      <c r="A865" s="17"/>
      <c r="B865" s="17"/>
      <c r="C865" s="17"/>
      <c r="D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spans="1:43">
      <c r="A866" s="17"/>
      <c r="B866" s="17"/>
      <c r="C866" s="17"/>
      <c r="D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V868" s="17"/>
    </row>
    <row r="869" spans="1:43" ht="15" customHeight="1">
      <c r="I869" s="84"/>
      <c r="J869" s="84"/>
      <c r="V869" s="17"/>
      <c r="AA869" s="138" t="s">
        <v>31</v>
      </c>
      <c r="AB869" s="138"/>
      <c r="AC869" s="138"/>
    </row>
    <row r="870" spans="1:43" ht="15" customHeight="1">
      <c r="I870" s="84"/>
      <c r="J870" s="84"/>
      <c r="V870" s="17"/>
      <c r="AA870" s="138"/>
      <c r="AB870" s="138"/>
      <c r="AC870" s="138"/>
    </row>
    <row r="871" spans="1:43">
      <c r="E871" s="17"/>
      <c r="F871" s="17"/>
      <c r="G871" s="17"/>
      <c r="H871" s="17"/>
      <c r="V871" s="17"/>
    </row>
    <row r="872" spans="1:43">
      <c r="E872" s="17"/>
      <c r="F872" s="17"/>
      <c r="G872" s="17"/>
      <c r="H872" s="17"/>
      <c r="V872" s="17"/>
    </row>
    <row r="873" spans="1:43" ht="23.25">
      <c r="B873" s="24" t="s">
        <v>70</v>
      </c>
      <c r="E873" s="17"/>
      <c r="F873" s="17"/>
      <c r="G873" s="17"/>
      <c r="H873" s="17"/>
      <c r="V873" s="17"/>
      <c r="X873" s="22" t="s">
        <v>70</v>
      </c>
    </row>
    <row r="874" spans="1:43" ht="23.25">
      <c r="B874" s="23" t="s">
        <v>32</v>
      </c>
      <c r="C874" s="20">
        <f>IF(X829="PAGADO",0,C834)</f>
        <v>-5988.5502550000019</v>
      </c>
      <c r="V874" s="17"/>
      <c r="X874" s="23" t="s">
        <v>32</v>
      </c>
      <c r="Y874" s="20">
        <f>IF(B1674="PAGADO",0,C879)</f>
        <v>-5988.5502550000019</v>
      </c>
      <c r="AA874" s="139" t="s">
        <v>20</v>
      </c>
      <c r="AB874" s="139"/>
      <c r="AC874" s="139"/>
      <c r="AD874" s="139"/>
    </row>
    <row r="875" spans="1:43" ht="26.25">
      <c r="B875" s="1" t="s">
        <v>0</v>
      </c>
      <c r="C875" s="19">
        <f>H896</f>
        <v>0</v>
      </c>
      <c r="H875" s="84" t="s">
        <v>30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1:43" ht="26.25">
      <c r="C876" s="20"/>
      <c r="H876" s="84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1" t="s">
        <v>24</v>
      </c>
      <c r="C877" s="19">
        <f>IF(C874&gt;0,C874+C875,C875)</f>
        <v>0</v>
      </c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IF(Y874&gt;0,Y874+Y875,Y875)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9</v>
      </c>
      <c r="C878" s="20">
        <f>C902</f>
        <v>5988.5502550000019</v>
      </c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Y902</f>
        <v>5988.5502550000019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6" t="s">
        <v>26</v>
      </c>
      <c r="C879" s="21">
        <f>C877-C878</f>
        <v>-5988.5502550000019</v>
      </c>
      <c r="N879" s="3"/>
      <c r="O879" s="3"/>
      <c r="P879" s="3"/>
      <c r="Q879" s="3"/>
      <c r="R879" s="18"/>
      <c r="S879" s="3"/>
      <c r="V879" s="17"/>
      <c r="X879" s="6" t="s">
        <v>27</v>
      </c>
      <c r="Y879" s="21">
        <f>Y877-Y878</f>
        <v>-5988.5502550000019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ht="23.25">
      <c r="B880" s="6"/>
      <c r="C880" s="7"/>
      <c r="E880" s="139" t="s">
        <v>20</v>
      </c>
      <c r="F880" s="139"/>
      <c r="G880" s="139"/>
      <c r="H880" s="139"/>
      <c r="N880" s="3"/>
      <c r="O880" s="3"/>
      <c r="P880" s="3"/>
      <c r="Q880" s="3"/>
      <c r="R880" s="18"/>
      <c r="S880" s="3"/>
      <c r="V880" s="17"/>
      <c r="X880" s="141" t="str">
        <f>IF(Y879&lt;0,"NO PAGAR","COBRAR'")</f>
        <v>NO PAGAR</v>
      </c>
      <c r="Y880" s="141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141" t="str">
        <f>IF(C879&lt;0,"NO PAGAR","COBRAR'")</f>
        <v>NO PAGAR</v>
      </c>
      <c r="C881" s="141"/>
      <c r="E881" s="2" t="s">
        <v>1</v>
      </c>
      <c r="F881" s="2" t="s">
        <v>2</v>
      </c>
      <c r="G881" s="2" t="s">
        <v>3</v>
      </c>
      <c r="H881" s="2" t="s">
        <v>4</v>
      </c>
      <c r="N881" s="3"/>
      <c r="O881" s="3"/>
      <c r="P881" s="3"/>
      <c r="Q881" s="3"/>
      <c r="R881" s="18"/>
      <c r="S881" s="3"/>
      <c r="V881" s="17"/>
      <c r="X881" s="6"/>
      <c r="Y881" s="8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32" t="s">
        <v>9</v>
      </c>
      <c r="C882" s="133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32" t="s">
        <v>9</v>
      </c>
      <c r="Y882" s="133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9" t="str">
        <f>IF(Y834&lt;0,"SALDO ADELANTADO","SALDO A FAVOR '")</f>
        <v>SALDO ADELANTADO</v>
      </c>
      <c r="C883" s="10">
        <f>IF(Y834&lt;=0,Y834*-1)</f>
        <v>5988.5502550000019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9" t="str">
        <f>IF(C879&lt;0,"SALDO ADELANTADO","SALDO A FAVOR'")</f>
        <v>SALDO ADELANTADO</v>
      </c>
      <c r="Y883" s="10">
        <f>IF(C879&lt;=0,C879*-1)</f>
        <v>5988.5502550000019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10</v>
      </c>
      <c r="C884" s="10">
        <f>R892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10</v>
      </c>
      <c r="Y884" s="10">
        <f>AN892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11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11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12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12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13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13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14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14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15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15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16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16</v>
      </c>
      <c r="Y890" s="10"/>
      <c r="AA890" s="134" t="s">
        <v>7</v>
      </c>
      <c r="AB890" s="135"/>
      <c r="AC890" s="136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1" t="s">
        <v>17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17</v>
      </c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E892" s="4"/>
      <c r="F892" s="3"/>
      <c r="G892" s="3"/>
      <c r="H892" s="5"/>
      <c r="N892" s="134" t="s">
        <v>7</v>
      </c>
      <c r="O892" s="135"/>
      <c r="P892" s="135"/>
      <c r="Q892" s="136"/>
      <c r="R892" s="18">
        <f>SUM(R876:R891)</f>
        <v>0</v>
      </c>
      <c r="S892" s="3"/>
      <c r="V892" s="17"/>
      <c r="X892" s="12"/>
      <c r="Y892" s="10"/>
      <c r="AJ892" s="134" t="s">
        <v>7</v>
      </c>
      <c r="AK892" s="135"/>
      <c r="AL892" s="135"/>
      <c r="AM892" s="136"/>
      <c r="AN892" s="18">
        <f>SUM(AN876:AN891)</f>
        <v>0</v>
      </c>
      <c r="AO892" s="3"/>
    </row>
    <row r="893" spans="2:41">
      <c r="B893" s="12"/>
      <c r="C893" s="10"/>
      <c r="E893" s="4"/>
      <c r="F893" s="3"/>
      <c r="G893" s="3"/>
      <c r="H893" s="5"/>
      <c r="V893" s="17"/>
      <c r="X893" s="12"/>
      <c r="Y893" s="10"/>
    </row>
    <row r="894" spans="2:41">
      <c r="B894" s="12"/>
      <c r="C894" s="10"/>
      <c r="E894" s="4"/>
      <c r="F894" s="3"/>
      <c r="G894" s="3"/>
      <c r="H894" s="5"/>
      <c r="V894" s="17"/>
      <c r="X894" s="12"/>
      <c r="Y894" s="10"/>
    </row>
    <row r="895" spans="2:41">
      <c r="B895" s="12"/>
      <c r="C895" s="10"/>
      <c r="E895" s="4"/>
      <c r="F895" s="3"/>
      <c r="G895" s="3"/>
      <c r="H895" s="5"/>
      <c r="V895" s="17"/>
      <c r="X895" s="12"/>
      <c r="Y895" s="10"/>
      <c r="AA895" s="14"/>
    </row>
    <row r="896" spans="2:41">
      <c r="B896" s="12"/>
      <c r="C896" s="10"/>
      <c r="E896" s="134" t="s">
        <v>7</v>
      </c>
      <c r="F896" s="135"/>
      <c r="G896" s="136"/>
      <c r="H896" s="5">
        <f>SUM(H882:H895)</f>
        <v>0</v>
      </c>
      <c r="V896" s="17"/>
      <c r="X896" s="12"/>
      <c r="Y896" s="10"/>
    </row>
    <row r="897" spans="2:27">
      <c r="B897" s="12"/>
      <c r="C897" s="10"/>
      <c r="E897" s="13"/>
      <c r="F897" s="13"/>
      <c r="G897" s="13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1"/>
      <c r="C901" s="10"/>
      <c r="E901" s="14"/>
      <c r="V901" s="17"/>
      <c r="X901" s="11"/>
      <c r="Y901" s="10"/>
    </row>
    <row r="902" spans="2:27">
      <c r="B902" s="15" t="s">
        <v>18</v>
      </c>
      <c r="C902" s="16">
        <f>SUM(C883:C901)</f>
        <v>5988.5502550000019</v>
      </c>
      <c r="D902" t="s">
        <v>22</v>
      </c>
      <c r="V902" s="17"/>
      <c r="X902" s="15" t="s">
        <v>18</v>
      </c>
      <c r="Y902" s="16">
        <f>SUM(Y883:Y901)</f>
        <v>5988.5502550000019</v>
      </c>
      <c r="Z902" t="s">
        <v>22</v>
      </c>
      <c r="AA902" t="s">
        <v>21</v>
      </c>
    </row>
    <row r="903" spans="2:27">
      <c r="V903" s="17"/>
      <c r="AA903" s="1" t="s">
        <v>19</v>
      </c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E908" t="s">
        <v>21</v>
      </c>
      <c r="V908" s="17"/>
    </row>
    <row r="909" spans="2:27">
      <c r="E909" s="1" t="s">
        <v>19</v>
      </c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  <c r="AC917" s="137" t="s">
        <v>29</v>
      </c>
      <c r="AD917" s="137"/>
      <c r="AE917" s="137"/>
    </row>
    <row r="918" spans="2:41" ht="15" customHeight="1">
      <c r="I918" s="84"/>
      <c r="J918" s="84"/>
      <c r="V918" s="17"/>
      <c r="AC918" s="137"/>
      <c r="AD918" s="137"/>
      <c r="AE918" s="137"/>
    </row>
    <row r="919" spans="2:41" ht="15" customHeight="1">
      <c r="I919" s="84"/>
      <c r="J919" s="84"/>
      <c r="V919" s="17"/>
      <c r="AC919" s="137"/>
      <c r="AD919" s="137"/>
      <c r="AE919" s="137"/>
    </row>
    <row r="920" spans="2:41">
      <c r="V920" s="17"/>
    </row>
    <row r="921" spans="2:41">
      <c r="V921" s="17"/>
    </row>
    <row r="922" spans="2:41" ht="23.25">
      <c r="B922" s="22" t="s">
        <v>71</v>
      </c>
      <c r="V922" s="17"/>
      <c r="X922" s="22" t="s">
        <v>71</v>
      </c>
    </row>
    <row r="923" spans="2:41" ht="23.25">
      <c r="B923" s="23" t="s">
        <v>32</v>
      </c>
      <c r="C923" s="20">
        <f>IF(X874="PAGADO",0,Y879)</f>
        <v>-5988.5502550000019</v>
      </c>
      <c r="V923" s="17"/>
      <c r="X923" s="23" t="s">
        <v>32</v>
      </c>
      <c r="Y923" s="20">
        <f>IF(B923="PAGADO",0,C928)</f>
        <v>-5988.5502550000019</v>
      </c>
      <c r="AA923" s="139" t="s">
        <v>20</v>
      </c>
      <c r="AB923" s="139"/>
      <c r="AC923" s="139"/>
      <c r="AD923" s="139"/>
    </row>
    <row r="924" spans="2:41" ht="26.25">
      <c r="B924" s="1" t="s">
        <v>0</v>
      </c>
      <c r="C924" s="19">
        <f>H945</f>
        <v>0</v>
      </c>
      <c r="H924" s="84" t="s">
        <v>28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2:41" ht="26.25">
      <c r="C925" s="20"/>
      <c r="H925" s="84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" t="s">
        <v>24</v>
      </c>
      <c r="C926" s="19">
        <f>IF(C923&gt;0,C923+C924,C924)</f>
        <v>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IF(Y923&gt;0,Y924+Y923,Y924)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9</v>
      </c>
      <c r="C927" s="20">
        <f>C950</f>
        <v>5988.5502550000019</v>
      </c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Y950</f>
        <v>5988.5502550000019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6" t="s">
        <v>25</v>
      </c>
      <c r="C928" s="21">
        <f>C926-C927</f>
        <v>-5988.5502550000019</v>
      </c>
      <c r="N928" s="3"/>
      <c r="O928" s="3"/>
      <c r="P928" s="3"/>
      <c r="Q928" s="3"/>
      <c r="R928" s="18"/>
      <c r="S928" s="3"/>
      <c r="V928" s="17"/>
      <c r="X928" s="6" t="s">
        <v>8</v>
      </c>
      <c r="Y928" s="21">
        <f>Y926-Y927</f>
        <v>-5988.5502550000019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6.25">
      <c r="B929" s="140" t="str">
        <f>IF(C928&lt;0,"NO PAGAR","COBRAR")</f>
        <v>NO PAGAR</v>
      </c>
      <c r="C929" s="140"/>
      <c r="E929" s="139" t="s">
        <v>20</v>
      </c>
      <c r="F929" s="139"/>
      <c r="G929" s="139"/>
      <c r="H929" s="139"/>
      <c r="N929" s="3"/>
      <c r="O929" s="3"/>
      <c r="P929" s="3"/>
      <c r="Q929" s="3"/>
      <c r="R929" s="18"/>
      <c r="S929" s="3"/>
      <c r="V929" s="17"/>
      <c r="X929" s="140" t="str">
        <f>IF(Y928&lt;0,"NO PAGAR","COBRAR")</f>
        <v>NO PAGAR</v>
      </c>
      <c r="Y929" s="14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32" t="s">
        <v>9</v>
      </c>
      <c r="C930" s="133"/>
      <c r="E930" s="2" t="s">
        <v>1</v>
      </c>
      <c r="F930" s="2" t="s">
        <v>2</v>
      </c>
      <c r="G930" s="2" t="s">
        <v>3</v>
      </c>
      <c r="H930" s="2" t="s">
        <v>4</v>
      </c>
      <c r="N930" s="3"/>
      <c r="O930" s="3"/>
      <c r="P930" s="3"/>
      <c r="Q930" s="3"/>
      <c r="R930" s="18"/>
      <c r="S930" s="3"/>
      <c r="V930" s="17"/>
      <c r="X930" s="132" t="s">
        <v>9</v>
      </c>
      <c r="Y930" s="133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IF(C964&lt;0,"SALDO A FAVOR","SALDO ADELANTAD0'")</f>
        <v>SALDO ADELANTAD0'</v>
      </c>
      <c r="C931" s="10">
        <f>IF(Y879&lt;=0,Y879*-1)</f>
        <v>5988.5502550000019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IF(C928&lt;0,"SALDO ADELANTADO","SALDO A FAVOR'")</f>
        <v>SALDO ADELANTADO</v>
      </c>
      <c r="Y931" s="10">
        <f>IF(C928&lt;=0,C928*-1)</f>
        <v>5988.5502550000019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R941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AN941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4" t="s">
        <v>7</v>
      </c>
      <c r="AB939" s="135"/>
      <c r="AC939" s="136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2"/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2"/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4"/>
      <c r="F941" s="3"/>
      <c r="G941" s="3"/>
      <c r="H941" s="5"/>
      <c r="N941" s="134" t="s">
        <v>7</v>
      </c>
      <c r="O941" s="135"/>
      <c r="P941" s="135"/>
      <c r="Q941" s="136"/>
      <c r="R941" s="18">
        <f>SUM(R925:R940)</f>
        <v>0</v>
      </c>
      <c r="S941" s="3"/>
      <c r="V941" s="17"/>
      <c r="X941" s="12"/>
      <c r="Y941" s="10"/>
      <c r="AJ941" s="134" t="s">
        <v>7</v>
      </c>
      <c r="AK941" s="135"/>
      <c r="AL941" s="135"/>
      <c r="AM941" s="136"/>
      <c r="AN941" s="18">
        <f>SUM(AN925:AN940)</f>
        <v>0</v>
      </c>
      <c r="AO941" s="3"/>
    </row>
    <row r="942" spans="2:41">
      <c r="B942" s="12"/>
      <c r="C942" s="10"/>
      <c r="E942" s="4"/>
      <c r="F942" s="3"/>
      <c r="G942" s="3"/>
      <c r="H942" s="5"/>
      <c r="V942" s="17"/>
      <c r="X942" s="12"/>
      <c r="Y942" s="10"/>
    </row>
    <row r="943" spans="2:41">
      <c r="B943" s="12"/>
      <c r="C943" s="10"/>
      <c r="E943" s="4"/>
      <c r="F943" s="3"/>
      <c r="G943" s="3"/>
      <c r="H943" s="5"/>
      <c r="V943" s="17"/>
      <c r="X943" s="12"/>
      <c r="Y943" s="10"/>
    </row>
    <row r="944" spans="2:41">
      <c r="B944" s="12"/>
      <c r="C944" s="10"/>
      <c r="E944" s="4"/>
      <c r="F944" s="3"/>
      <c r="G944" s="3"/>
      <c r="H944" s="5"/>
      <c r="V944" s="17"/>
      <c r="X944" s="12"/>
      <c r="Y944" s="10"/>
      <c r="AA944" s="14"/>
    </row>
    <row r="945" spans="1:43">
      <c r="B945" s="12"/>
      <c r="C945" s="10"/>
      <c r="E945" s="134" t="s">
        <v>7</v>
      </c>
      <c r="F945" s="135"/>
      <c r="G945" s="136"/>
      <c r="H945" s="5">
        <f>SUM(H931:H944)</f>
        <v>0</v>
      </c>
      <c r="V945" s="17"/>
      <c r="X945" s="12"/>
      <c r="Y945" s="10"/>
    </row>
    <row r="946" spans="1:43">
      <c r="B946" s="12"/>
      <c r="C946" s="10"/>
      <c r="E946" s="13"/>
      <c r="F946" s="13"/>
      <c r="G946" s="13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1"/>
      <c r="C949" s="10"/>
      <c r="V949" s="17"/>
      <c r="X949" s="11"/>
      <c r="Y949" s="10"/>
    </row>
    <row r="950" spans="1:43">
      <c r="B950" s="15" t="s">
        <v>18</v>
      </c>
      <c r="C950" s="16">
        <f>SUM(C931:C949)</f>
        <v>5988.5502550000019</v>
      </c>
      <c r="E950" s="14"/>
      <c r="V950" s="17"/>
      <c r="X950" s="15" t="s">
        <v>18</v>
      </c>
      <c r="Y950" s="16">
        <f>SUM(Y931:Y949)</f>
        <v>5988.5502550000019</v>
      </c>
    </row>
    <row r="951" spans="1:43">
      <c r="D951" t="s">
        <v>22</v>
      </c>
      <c r="V951" s="17"/>
      <c r="Z951" t="s">
        <v>22</v>
      </c>
      <c r="AA951" t="s">
        <v>21</v>
      </c>
    </row>
    <row r="952" spans="1:43">
      <c r="V952" s="17"/>
      <c r="AA952" s="1" t="s">
        <v>19</v>
      </c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E957" t="s">
        <v>21</v>
      </c>
      <c r="V957" s="17"/>
    </row>
    <row r="958" spans="1:43">
      <c r="E958" s="1" t="s">
        <v>19</v>
      </c>
      <c r="V958" s="17"/>
    </row>
    <row r="959" spans="1:43">
      <c r="A959" s="17"/>
      <c r="B959" s="17"/>
      <c r="C959" s="17"/>
      <c r="D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spans="1:43">
      <c r="A960" s="17"/>
      <c r="B960" s="17"/>
      <c r="C960" s="17"/>
      <c r="D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V962" s="17"/>
    </row>
    <row r="963" spans="1:43" ht="15" customHeight="1">
      <c r="I963" s="84"/>
      <c r="J963" s="84"/>
      <c r="V963" s="17"/>
      <c r="AA963" s="138" t="s">
        <v>31</v>
      </c>
      <c r="AB963" s="138"/>
      <c r="AC963" s="138"/>
    </row>
    <row r="964" spans="1:43" ht="15" customHeight="1">
      <c r="I964" s="84"/>
      <c r="J964" s="84"/>
      <c r="V964" s="17"/>
      <c r="AA964" s="138"/>
      <c r="AB964" s="138"/>
      <c r="AC964" s="138"/>
    </row>
    <row r="965" spans="1:43">
      <c r="E965" s="17"/>
      <c r="F965" s="17"/>
      <c r="G965" s="17"/>
      <c r="H965" s="17"/>
      <c r="V965" s="17"/>
    </row>
    <row r="966" spans="1:43">
      <c r="E966" s="17"/>
      <c r="F966" s="17"/>
      <c r="G966" s="17"/>
      <c r="H966" s="17"/>
      <c r="V966" s="17"/>
    </row>
    <row r="967" spans="1:43" ht="23.25">
      <c r="B967" s="24" t="s">
        <v>73</v>
      </c>
      <c r="E967" s="17"/>
      <c r="F967" s="17"/>
      <c r="G967" s="17"/>
      <c r="H967" s="17"/>
      <c r="V967" s="17"/>
      <c r="X967" s="22" t="s">
        <v>71</v>
      </c>
    </row>
    <row r="968" spans="1:43" ht="23.25">
      <c r="B968" s="23" t="s">
        <v>32</v>
      </c>
      <c r="C968" s="20">
        <f>IF(X923="PAGADO",0,C928)</f>
        <v>-5988.5502550000019</v>
      </c>
      <c r="V968" s="17"/>
      <c r="X968" s="23" t="s">
        <v>32</v>
      </c>
      <c r="Y968" s="20">
        <f>IF(B1768="PAGADO",0,C973)</f>
        <v>-5988.5502550000019</v>
      </c>
      <c r="AA968" s="139" t="s">
        <v>20</v>
      </c>
      <c r="AB968" s="139"/>
      <c r="AC968" s="139"/>
      <c r="AD968" s="139"/>
    </row>
    <row r="969" spans="1:43" ht="26.25">
      <c r="B969" s="1" t="s">
        <v>0</v>
      </c>
      <c r="C969" s="19">
        <f>H990</f>
        <v>0</v>
      </c>
      <c r="H969" s="84" t="s">
        <v>30</v>
      </c>
      <c r="N969" s="2" t="s">
        <v>1</v>
      </c>
      <c r="O969" s="2" t="s">
        <v>5</v>
      </c>
      <c r="P969" s="2" t="s">
        <v>4</v>
      </c>
      <c r="Q969" s="2" t="s">
        <v>6</v>
      </c>
      <c r="R969" s="2" t="s">
        <v>7</v>
      </c>
      <c r="S969" s="3"/>
      <c r="V969" s="17"/>
      <c r="X969" s="1" t="s">
        <v>0</v>
      </c>
      <c r="Y969" s="19">
        <f>AD984</f>
        <v>0</v>
      </c>
      <c r="AA969" s="2" t="s">
        <v>1</v>
      </c>
      <c r="AB969" s="2" t="s">
        <v>2</v>
      </c>
      <c r="AC969" s="2" t="s">
        <v>3</v>
      </c>
      <c r="AD969" s="2" t="s">
        <v>4</v>
      </c>
      <c r="AJ969" s="2" t="s">
        <v>1</v>
      </c>
      <c r="AK969" s="2" t="s">
        <v>5</v>
      </c>
      <c r="AL969" s="2" t="s">
        <v>4</v>
      </c>
      <c r="AM969" s="2" t="s">
        <v>6</v>
      </c>
      <c r="AN969" s="2" t="s">
        <v>7</v>
      </c>
      <c r="AO969" s="3"/>
    </row>
    <row r="970" spans="1:43" ht="26.25">
      <c r="C970" s="20"/>
      <c r="H970" s="84"/>
      <c r="N970" s="3"/>
      <c r="O970" s="3"/>
      <c r="P970" s="3"/>
      <c r="Q970" s="3"/>
      <c r="R970" s="18"/>
      <c r="S970" s="3"/>
      <c r="V970" s="17"/>
      <c r="Y970" s="2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1:43">
      <c r="B971" s="1" t="s">
        <v>24</v>
      </c>
      <c r="C971" s="19">
        <f>IF(C968&gt;0,C968+C969,C969)</f>
        <v>0</v>
      </c>
      <c r="N971" s="3"/>
      <c r="O971" s="3"/>
      <c r="P971" s="3"/>
      <c r="Q971" s="3"/>
      <c r="R971" s="18"/>
      <c r="S971" s="3"/>
      <c r="V971" s="17"/>
      <c r="X971" s="1" t="s">
        <v>24</v>
      </c>
      <c r="Y971" s="19">
        <f>IF(Y968&gt;0,Y968+Y969,Y969)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9</v>
      </c>
      <c r="C972" s="20">
        <f>C996</f>
        <v>5988.5502550000019</v>
      </c>
      <c r="N972" s="3"/>
      <c r="O972" s="3"/>
      <c r="P972" s="3"/>
      <c r="Q972" s="3"/>
      <c r="R972" s="18"/>
      <c r="S972" s="3"/>
      <c r="V972" s="17"/>
      <c r="X972" s="1" t="s">
        <v>9</v>
      </c>
      <c r="Y972" s="20">
        <f>Y996</f>
        <v>5988.5502550000019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6" t="s">
        <v>26</v>
      </c>
      <c r="C973" s="21">
        <f>C971-C972</f>
        <v>-5988.5502550000019</v>
      </c>
      <c r="N973" s="3"/>
      <c r="O973" s="3"/>
      <c r="P973" s="3"/>
      <c r="Q973" s="3"/>
      <c r="R973" s="18"/>
      <c r="S973" s="3"/>
      <c r="V973" s="17"/>
      <c r="X973" s="6" t="s">
        <v>27</v>
      </c>
      <c r="Y973" s="21">
        <f>Y971-Y972</f>
        <v>-5988.5502550000019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ht="23.25">
      <c r="B974" s="6"/>
      <c r="C974" s="7"/>
      <c r="E974" s="139" t="s">
        <v>20</v>
      </c>
      <c r="F974" s="139"/>
      <c r="G974" s="139"/>
      <c r="H974" s="139"/>
      <c r="N974" s="3"/>
      <c r="O974" s="3"/>
      <c r="P974" s="3"/>
      <c r="Q974" s="3"/>
      <c r="R974" s="18"/>
      <c r="S974" s="3"/>
      <c r="V974" s="17"/>
      <c r="X974" s="141" t="str">
        <f>IF(Y973&lt;0,"NO PAGAR","COBRAR'")</f>
        <v>NO PAGAR</v>
      </c>
      <c r="Y974" s="14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141" t="str">
        <f>IF(C973&lt;0,"NO PAGAR","COBRAR'")</f>
        <v>NO PAGAR</v>
      </c>
      <c r="C975" s="141"/>
      <c r="E975" s="2" t="s">
        <v>1</v>
      </c>
      <c r="F975" s="2" t="s">
        <v>2</v>
      </c>
      <c r="G975" s="2" t="s">
        <v>3</v>
      </c>
      <c r="H975" s="2" t="s">
        <v>4</v>
      </c>
      <c r="N975" s="3"/>
      <c r="O975" s="3"/>
      <c r="P975" s="3"/>
      <c r="Q975" s="3"/>
      <c r="R975" s="18"/>
      <c r="S975" s="3"/>
      <c r="V975" s="17"/>
      <c r="X975" s="6"/>
      <c r="Y975" s="8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>
      <c r="B976" s="132" t="s">
        <v>9</v>
      </c>
      <c r="C976" s="133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32" t="s">
        <v>9</v>
      </c>
      <c r="Y976" s="133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IF(Y928&lt;0,"SALDO ADELANTADO","SALDO A FAVOR '")</f>
        <v>SALDO ADELANTADO</v>
      </c>
      <c r="C977" s="10">
        <f>IF(Y928&lt;=0,Y928*-1)</f>
        <v>5988.5502550000019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IF(C973&lt;0,"SALDO ADELANTADO","SALDO A FAVOR'")</f>
        <v>SALDO ADELANTADO</v>
      </c>
      <c r="Y977" s="10">
        <f>IF(C973&lt;=0,C973*-1)</f>
        <v>5988.5502550000019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R986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AN986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134" t="s">
        <v>7</v>
      </c>
      <c r="AB984" s="135"/>
      <c r="AC984" s="136"/>
      <c r="AD984" s="5">
        <f>SUM(AD970:AD983)</f>
        <v>0</v>
      </c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3"/>
      <c r="AB985" s="13"/>
      <c r="AC985" s="13"/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4"/>
      <c r="F986" s="3"/>
      <c r="G986" s="3"/>
      <c r="H986" s="5"/>
      <c r="N986" s="134" t="s">
        <v>7</v>
      </c>
      <c r="O986" s="135"/>
      <c r="P986" s="135"/>
      <c r="Q986" s="136"/>
      <c r="R986" s="18">
        <f>SUM(R970:R985)</f>
        <v>0</v>
      </c>
      <c r="S986" s="3"/>
      <c r="V986" s="17"/>
      <c r="X986" s="12"/>
      <c r="Y986" s="10"/>
      <c r="AJ986" s="134" t="s">
        <v>7</v>
      </c>
      <c r="AK986" s="135"/>
      <c r="AL986" s="135"/>
      <c r="AM986" s="136"/>
      <c r="AN986" s="18">
        <f>SUM(AN970:AN985)</f>
        <v>0</v>
      </c>
      <c r="AO986" s="3"/>
    </row>
    <row r="987" spans="2:41">
      <c r="B987" s="12"/>
      <c r="C987" s="10"/>
      <c r="E987" s="4"/>
      <c r="F987" s="3"/>
      <c r="G987" s="3"/>
      <c r="H987" s="5"/>
      <c r="V987" s="17"/>
      <c r="X987" s="12"/>
      <c r="Y987" s="10"/>
    </row>
    <row r="988" spans="2:41">
      <c r="B988" s="12"/>
      <c r="C988" s="10"/>
      <c r="E988" s="4"/>
      <c r="F988" s="3"/>
      <c r="G988" s="3"/>
      <c r="H988" s="5"/>
      <c r="V988" s="17"/>
      <c r="X988" s="12"/>
      <c r="Y988" s="10"/>
    </row>
    <row r="989" spans="2:41">
      <c r="B989" s="12"/>
      <c r="C989" s="10"/>
      <c r="E989" s="4"/>
      <c r="F989" s="3"/>
      <c r="G989" s="3"/>
      <c r="H989" s="5"/>
      <c r="V989" s="17"/>
      <c r="X989" s="12"/>
      <c r="Y989" s="10"/>
      <c r="AA989" s="14"/>
    </row>
    <row r="990" spans="2:41">
      <c r="B990" s="12"/>
      <c r="C990" s="10"/>
      <c r="E990" s="134" t="s">
        <v>7</v>
      </c>
      <c r="F990" s="135"/>
      <c r="G990" s="136"/>
      <c r="H990" s="5">
        <f>SUM(H976:H989)</f>
        <v>0</v>
      </c>
      <c r="V990" s="17"/>
      <c r="X990" s="12"/>
      <c r="Y990" s="10"/>
    </row>
    <row r="991" spans="2:41">
      <c r="B991" s="12"/>
      <c r="C991" s="10"/>
      <c r="E991" s="13"/>
      <c r="F991" s="13"/>
      <c r="G991" s="13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1"/>
      <c r="C995" s="10"/>
      <c r="E995" s="14"/>
      <c r="V995" s="17"/>
      <c r="X995" s="11"/>
      <c r="Y995" s="10"/>
    </row>
    <row r="996" spans="2:27">
      <c r="B996" s="15" t="s">
        <v>18</v>
      </c>
      <c r="C996" s="16">
        <f>SUM(C977:C995)</f>
        <v>5988.5502550000019</v>
      </c>
      <c r="D996" t="s">
        <v>22</v>
      </c>
      <c r="V996" s="17"/>
      <c r="X996" s="15" t="s">
        <v>18</v>
      </c>
      <c r="Y996" s="16">
        <f>SUM(Y977:Y995)</f>
        <v>5988.5502550000019</v>
      </c>
      <c r="Z996" t="s">
        <v>22</v>
      </c>
      <c r="AA996" t="s">
        <v>21</v>
      </c>
    </row>
    <row r="997" spans="2:27">
      <c r="V997" s="17"/>
      <c r="AA997" s="1" t="s">
        <v>19</v>
      </c>
    </row>
    <row r="998" spans="2:27">
      <c r="V998" s="17"/>
    </row>
    <row r="999" spans="2:27">
      <c r="V999" s="17"/>
    </row>
    <row r="1000" spans="2:27">
      <c r="V1000" s="17"/>
    </row>
    <row r="1001" spans="2:27">
      <c r="V1001" s="17"/>
    </row>
    <row r="1002" spans="2:27">
      <c r="E1002" t="s">
        <v>21</v>
      </c>
      <c r="V1002" s="17"/>
    </row>
    <row r="1003" spans="2:27">
      <c r="E1003" s="1" t="s">
        <v>19</v>
      </c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  <c r="AC1010" s="137" t="s">
        <v>29</v>
      </c>
      <c r="AD1010" s="137"/>
      <c r="AE1010" s="137"/>
    </row>
    <row r="1011" spans="2:41" ht="15" customHeight="1">
      <c r="I1011" s="84"/>
      <c r="J1011" s="84"/>
      <c r="V1011" s="17"/>
      <c r="AC1011" s="137"/>
      <c r="AD1011" s="137"/>
      <c r="AE1011" s="137"/>
    </row>
    <row r="1012" spans="2:41" ht="15" customHeight="1">
      <c r="I1012" s="84"/>
      <c r="J1012" s="84"/>
      <c r="V1012" s="17"/>
      <c r="AC1012" s="137"/>
      <c r="AD1012" s="137"/>
      <c r="AE1012" s="137"/>
    </row>
    <row r="1013" spans="2:41">
      <c r="V1013" s="17"/>
    </row>
    <row r="1014" spans="2:41">
      <c r="V1014" s="17"/>
    </row>
    <row r="1015" spans="2:41" ht="23.25">
      <c r="B1015" s="22" t="s">
        <v>72</v>
      </c>
      <c r="V1015" s="17"/>
      <c r="X1015" s="22" t="s">
        <v>74</v>
      </c>
    </row>
    <row r="1016" spans="2:41" ht="23.25">
      <c r="B1016" s="23" t="s">
        <v>32</v>
      </c>
      <c r="C1016" s="20">
        <f>IF(X968="PAGADO",0,Y973)</f>
        <v>-5988.5502550000019</v>
      </c>
      <c r="V1016" s="17"/>
      <c r="X1016" s="23" t="s">
        <v>32</v>
      </c>
      <c r="Y1016" s="20">
        <f>IF(B1016="PAGADO",0,C1021)</f>
        <v>-5988.5502550000019</v>
      </c>
      <c r="AA1016" s="139" t="s">
        <v>20</v>
      </c>
      <c r="AB1016" s="139"/>
      <c r="AC1016" s="139"/>
      <c r="AD1016" s="139"/>
    </row>
    <row r="1017" spans="2:41" ht="26.25">
      <c r="B1017" s="1" t="s">
        <v>0</v>
      </c>
      <c r="C1017" s="19">
        <f>H1038</f>
        <v>0</v>
      </c>
      <c r="H1017" s="84" t="s">
        <v>28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2:41" ht="26.25">
      <c r="C1018" s="20"/>
      <c r="H1018" s="84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24</v>
      </c>
      <c r="C1019" s="19">
        <f>IF(C1016&gt;0,C1016+C1017,C1017)</f>
        <v>0</v>
      </c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9</v>
      </c>
      <c r="C1020" s="20">
        <f>C1043</f>
        <v>5988.5502550000019</v>
      </c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Y1043</f>
        <v>5988.5502550000019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6" t="s">
        <v>25</v>
      </c>
      <c r="C1021" s="21">
        <f>C1019-C1020</f>
        <v>-5988.5502550000019</v>
      </c>
      <c r="N1021" s="3"/>
      <c r="O1021" s="3"/>
      <c r="P1021" s="3"/>
      <c r="Q1021" s="3"/>
      <c r="R1021" s="18"/>
      <c r="S1021" s="3"/>
      <c r="V1021" s="17"/>
      <c r="X1021" s="6" t="s">
        <v>8</v>
      </c>
      <c r="Y1021" s="21">
        <f>Y1019-Y1020</f>
        <v>-5988.5502550000019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6.25">
      <c r="B1022" s="140" t="str">
        <f>IF(C1021&lt;0,"NO PAGAR","COBRAR")</f>
        <v>NO PAGAR</v>
      </c>
      <c r="C1022" s="140"/>
      <c r="E1022" s="139" t="s">
        <v>20</v>
      </c>
      <c r="F1022" s="139"/>
      <c r="G1022" s="139"/>
      <c r="H1022" s="139"/>
      <c r="N1022" s="3"/>
      <c r="O1022" s="3"/>
      <c r="P1022" s="3"/>
      <c r="Q1022" s="3"/>
      <c r="R1022" s="18"/>
      <c r="S1022" s="3"/>
      <c r="V1022" s="17"/>
      <c r="X1022" s="140" t="str">
        <f>IF(Y1021&lt;0,"NO PAGAR","COBRAR")</f>
        <v>NO PAGAR</v>
      </c>
      <c r="Y1022" s="14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32" t="s">
        <v>9</v>
      </c>
      <c r="C1023" s="133"/>
      <c r="E1023" s="2" t="s">
        <v>1</v>
      </c>
      <c r="F1023" s="2" t="s">
        <v>2</v>
      </c>
      <c r="G1023" s="2" t="s">
        <v>3</v>
      </c>
      <c r="H1023" s="2" t="s">
        <v>4</v>
      </c>
      <c r="N1023" s="3"/>
      <c r="O1023" s="3"/>
      <c r="P1023" s="3"/>
      <c r="Q1023" s="3"/>
      <c r="R1023" s="18"/>
      <c r="S1023" s="3"/>
      <c r="V1023" s="17"/>
      <c r="X1023" s="132" t="s">
        <v>9</v>
      </c>
      <c r="Y1023" s="133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IF(C1057&lt;0,"SALDO A FAVOR","SALDO ADELANTAD0'")</f>
        <v>SALDO ADELANTAD0'</v>
      </c>
      <c r="C1024" s="10">
        <f>IF(Y968&lt;=0,Y968*-1)</f>
        <v>5988.5502550000019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IF(C1021&lt;0,"SALDO ADELANTADO","SALDO A FAVOR'")</f>
        <v>SALDO ADELANTADO</v>
      </c>
      <c r="Y1024" s="10">
        <f>IF(C1021&lt;=0,C1021*-1)</f>
        <v>5988.5502550000019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R1034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AN1034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4" t="s">
        <v>7</v>
      </c>
      <c r="AB1032" s="135"/>
      <c r="AC1032" s="136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2"/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4"/>
      <c r="F1034" s="3"/>
      <c r="G1034" s="3"/>
      <c r="H1034" s="5"/>
      <c r="N1034" s="134" t="s">
        <v>7</v>
      </c>
      <c r="O1034" s="135"/>
      <c r="P1034" s="135"/>
      <c r="Q1034" s="136"/>
      <c r="R1034" s="18">
        <f>SUM(R1018:R1033)</f>
        <v>0</v>
      </c>
      <c r="S1034" s="3"/>
      <c r="V1034" s="17"/>
      <c r="X1034" s="12"/>
      <c r="Y1034" s="10"/>
      <c r="AJ1034" s="134" t="s">
        <v>7</v>
      </c>
      <c r="AK1034" s="135"/>
      <c r="AL1034" s="135"/>
      <c r="AM1034" s="136"/>
      <c r="AN1034" s="18">
        <f>SUM(AN1018:AN1033)</f>
        <v>0</v>
      </c>
      <c r="AO1034" s="3"/>
    </row>
    <row r="1035" spans="2:41">
      <c r="B1035" s="12"/>
      <c r="C1035" s="10"/>
      <c r="E1035" s="4"/>
      <c r="F1035" s="3"/>
      <c r="G1035" s="3"/>
      <c r="H1035" s="5"/>
      <c r="V1035" s="17"/>
      <c r="X1035" s="12"/>
      <c r="Y1035" s="10"/>
    </row>
    <row r="1036" spans="2:41">
      <c r="B1036" s="12"/>
      <c r="C1036" s="10"/>
      <c r="E1036" s="4"/>
      <c r="F1036" s="3"/>
      <c r="G1036" s="3"/>
      <c r="H1036" s="5"/>
      <c r="V1036" s="17"/>
      <c r="X1036" s="12"/>
      <c r="Y1036" s="10"/>
    </row>
    <row r="1037" spans="2:41">
      <c r="B1037" s="12"/>
      <c r="C1037" s="10"/>
      <c r="E1037" s="4"/>
      <c r="F1037" s="3"/>
      <c r="G1037" s="3"/>
      <c r="H1037" s="5"/>
      <c r="V1037" s="17"/>
      <c r="X1037" s="12"/>
      <c r="Y1037" s="10"/>
      <c r="AA1037" s="14"/>
    </row>
    <row r="1038" spans="2:41">
      <c r="B1038" s="12"/>
      <c r="C1038" s="10"/>
      <c r="E1038" s="134" t="s">
        <v>7</v>
      </c>
      <c r="F1038" s="135"/>
      <c r="G1038" s="136"/>
      <c r="H1038" s="5">
        <f>SUM(H1024:H1037)</f>
        <v>0</v>
      </c>
      <c r="V1038" s="17"/>
      <c r="X1038" s="12"/>
      <c r="Y1038" s="10"/>
    </row>
    <row r="1039" spans="2:41">
      <c r="B1039" s="12"/>
      <c r="C1039" s="10"/>
      <c r="E1039" s="13"/>
      <c r="F1039" s="13"/>
      <c r="G1039" s="13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1"/>
      <c r="C1042" s="10"/>
      <c r="V1042" s="17"/>
      <c r="X1042" s="11"/>
      <c r="Y1042" s="10"/>
    </row>
    <row r="1043" spans="1:43">
      <c r="B1043" s="15" t="s">
        <v>18</v>
      </c>
      <c r="C1043" s="16">
        <f>SUM(C1024:C1042)</f>
        <v>5988.5502550000019</v>
      </c>
      <c r="E1043" s="14"/>
      <c r="V1043" s="17"/>
      <c r="X1043" s="15" t="s">
        <v>18</v>
      </c>
      <c r="Y1043" s="16">
        <f>SUM(Y1024:Y1042)</f>
        <v>5988.5502550000019</v>
      </c>
    </row>
    <row r="1044" spans="1:43">
      <c r="D1044" t="s">
        <v>22</v>
      </c>
      <c r="V1044" s="17"/>
      <c r="Z1044" t="s">
        <v>22</v>
      </c>
      <c r="AA1044" t="s">
        <v>21</v>
      </c>
    </row>
    <row r="1045" spans="1:43">
      <c r="V1045" s="17"/>
      <c r="AA1045" s="1" t="s">
        <v>19</v>
      </c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E1050" t="s">
        <v>21</v>
      </c>
      <c r="V1050" s="17"/>
    </row>
    <row r="1051" spans="1:43">
      <c r="E1051" s="1" t="s">
        <v>19</v>
      </c>
      <c r="V1051" s="17"/>
    </row>
    <row r="1052" spans="1:43">
      <c r="A1052" s="17"/>
      <c r="B1052" s="17"/>
      <c r="C1052" s="17"/>
      <c r="D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</row>
    <row r="1053" spans="1:43">
      <c r="A1053" s="17"/>
      <c r="B1053" s="17"/>
      <c r="C1053" s="17"/>
      <c r="D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V1055" s="17"/>
    </row>
    <row r="1056" spans="1:43" ht="15" customHeight="1">
      <c r="I1056" s="84"/>
      <c r="J1056" s="84"/>
      <c r="V1056" s="17"/>
      <c r="AA1056" s="138" t="s">
        <v>31</v>
      </c>
      <c r="AB1056" s="138"/>
      <c r="AC1056" s="138"/>
    </row>
    <row r="1057" spans="2:41" ht="15" customHeight="1">
      <c r="I1057" s="84"/>
      <c r="J1057" s="84"/>
      <c r="V1057" s="17"/>
      <c r="AA1057" s="138"/>
      <c r="AB1057" s="138"/>
      <c r="AC1057" s="138"/>
    </row>
    <row r="1058" spans="2:41">
      <c r="E1058" s="17"/>
      <c r="F1058" s="17"/>
      <c r="G1058" s="17"/>
      <c r="H1058" s="17"/>
      <c r="V1058" s="17"/>
    </row>
    <row r="1059" spans="2:41">
      <c r="E1059" s="17"/>
      <c r="F1059" s="17"/>
      <c r="G1059" s="17"/>
      <c r="H1059" s="17"/>
      <c r="V1059" s="17"/>
    </row>
    <row r="1060" spans="2:41" ht="23.25">
      <c r="B1060" s="24" t="s">
        <v>72</v>
      </c>
      <c r="E1060" s="17"/>
      <c r="F1060" s="17"/>
      <c r="G1060" s="17"/>
      <c r="H1060" s="17"/>
      <c r="V1060" s="17"/>
      <c r="X1060" s="22" t="s">
        <v>72</v>
      </c>
    </row>
    <row r="1061" spans="2:41" ht="23.25">
      <c r="B1061" s="23" t="s">
        <v>32</v>
      </c>
      <c r="C1061" s="20">
        <f>IF(X1016="PAGADO",0,C1021)</f>
        <v>-5988.5502550000019</v>
      </c>
      <c r="V1061" s="17"/>
      <c r="X1061" s="23" t="s">
        <v>32</v>
      </c>
      <c r="Y1061" s="20">
        <f>IF(B1861="PAGADO",0,C1066)</f>
        <v>-5988.5502550000019</v>
      </c>
      <c r="AA1061" s="139" t="s">
        <v>20</v>
      </c>
      <c r="AB1061" s="139"/>
      <c r="AC1061" s="139"/>
      <c r="AD1061" s="139"/>
    </row>
    <row r="1062" spans="2:41" ht="26.25">
      <c r="B1062" s="1" t="s">
        <v>0</v>
      </c>
      <c r="C1062" s="19">
        <f>H1083</f>
        <v>0</v>
      </c>
      <c r="H1062" s="84" t="s">
        <v>30</v>
      </c>
      <c r="N1062" s="2" t="s">
        <v>1</v>
      </c>
      <c r="O1062" s="2" t="s">
        <v>5</v>
      </c>
      <c r="P1062" s="2" t="s">
        <v>4</v>
      </c>
      <c r="Q1062" s="2" t="s">
        <v>6</v>
      </c>
      <c r="R1062" s="2" t="s">
        <v>7</v>
      </c>
      <c r="S1062" s="3"/>
      <c r="V1062" s="17"/>
      <c r="X1062" s="1" t="s">
        <v>0</v>
      </c>
      <c r="Y1062" s="19">
        <f>AD1077</f>
        <v>0</v>
      </c>
      <c r="AA1062" s="2" t="s">
        <v>1</v>
      </c>
      <c r="AB1062" s="2" t="s">
        <v>2</v>
      </c>
      <c r="AC1062" s="2" t="s">
        <v>3</v>
      </c>
      <c r="AD1062" s="2" t="s">
        <v>4</v>
      </c>
      <c r="AJ1062" s="2" t="s">
        <v>1</v>
      </c>
      <c r="AK1062" s="2" t="s">
        <v>5</v>
      </c>
      <c r="AL1062" s="2" t="s">
        <v>4</v>
      </c>
      <c r="AM1062" s="2" t="s">
        <v>6</v>
      </c>
      <c r="AN1062" s="2" t="s">
        <v>7</v>
      </c>
      <c r="AO1062" s="3"/>
    </row>
    <row r="1063" spans="2:41" ht="26.25">
      <c r="C1063" s="20"/>
      <c r="H1063" s="84"/>
      <c r="N1063" s="3"/>
      <c r="O1063" s="3"/>
      <c r="P1063" s="3"/>
      <c r="Q1063" s="3"/>
      <c r="R1063" s="18"/>
      <c r="S1063" s="3"/>
      <c r="V1063" s="17"/>
      <c r="Y1063" s="2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" t="s">
        <v>24</v>
      </c>
      <c r="C1064" s="19">
        <f>IF(C1061&gt;0,C1061+C1062,C1062)</f>
        <v>0</v>
      </c>
      <c r="N1064" s="3"/>
      <c r="O1064" s="3"/>
      <c r="P1064" s="3"/>
      <c r="Q1064" s="3"/>
      <c r="R1064" s="18"/>
      <c r="S1064" s="3"/>
      <c r="V1064" s="17"/>
      <c r="X1064" s="1" t="s">
        <v>24</v>
      </c>
      <c r="Y1064" s="19">
        <f>IF(Y1061&gt;0,Y1061+Y1062,Y1062)</f>
        <v>0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9</v>
      </c>
      <c r="C1065" s="20">
        <f>C1089</f>
        <v>5988.5502550000019</v>
      </c>
      <c r="N1065" s="3"/>
      <c r="O1065" s="3"/>
      <c r="P1065" s="3"/>
      <c r="Q1065" s="3"/>
      <c r="R1065" s="18"/>
      <c r="S1065" s="3"/>
      <c r="V1065" s="17"/>
      <c r="X1065" s="1" t="s">
        <v>9</v>
      </c>
      <c r="Y1065" s="20">
        <f>Y1089</f>
        <v>5988.5502550000019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6" t="s">
        <v>26</v>
      </c>
      <c r="C1066" s="21">
        <f>C1064-C1065</f>
        <v>-5988.5502550000019</v>
      </c>
      <c r="N1066" s="3"/>
      <c r="O1066" s="3"/>
      <c r="P1066" s="3"/>
      <c r="Q1066" s="3"/>
      <c r="R1066" s="18"/>
      <c r="S1066" s="3"/>
      <c r="V1066" s="17"/>
      <c r="X1066" s="6" t="s">
        <v>27</v>
      </c>
      <c r="Y1066" s="21">
        <f>Y1064-Y1065</f>
        <v>-5988.5502550000019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ht="23.25">
      <c r="B1067" s="6"/>
      <c r="C1067" s="7"/>
      <c r="E1067" s="139" t="s">
        <v>20</v>
      </c>
      <c r="F1067" s="139"/>
      <c r="G1067" s="139"/>
      <c r="H1067" s="139"/>
      <c r="N1067" s="3"/>
      <c r="O1067" s="3"/>
      <c r="P1067" s="3"/>
      <c r="Q1067" s="3"/>
      <c r="R1067" s="18"/>
      <c r="S1067" s="3"/>
      <c r="V1067" s="17"/>
      <c r="X1067" s="141" t="str">
        <f>IF(Y1066&lt;0,"NO PAGAR","COBRAR'")</f>
        <v>NO PAGAR</v>
      </c>
      <c r="Y1067" s="141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141" t="str">
        <f>IF(C1066&lt;0,"NO PAGAR","COBRAR'")</f>
        <v>NO PAGAR</v>
      </c>
      <c r="C1068" s="141"/>
      <c r="E1068" s="2" t="s">
        <v>1</v>
      </c>
      <c r="F1068" s="2" t="s">
        <v>2</v>
      </c>
      <c r="G1068" s="2" t="s">
        <v>3</v>
      </c>
      <c r="H1068" s="2" t="s">
        <v>4</v>
      </c>
      <c r="N1068" s="3"/>
      <c r="O1068" s="3"/>
      <c r="P1068" s="3"/>
      <c r="Q1068" s="3"/>
      <c r="R1068" s="18"/>
      <c r="S1068" s="3"/>
      <c r="V1068" s="17"/>
      <c r="X1068" s="6"/>
      <c r="Y1068" s="8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32" t="s">
        <v>9</v>
      </c>
      <c r="C1069" s="133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32" t="s">
        <v>9</v>
      </c>
      <c r="Y1069" s="133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9" t="str">
        <f>IF(Y1021&lt;0,"SALDO ADELANTADO","SALDO A FAVOR '")</f>
        <v>SALDO ADELANTADO</v>
      </c>
      <c r="C1070" s="10">
        <f>IF(Y1021&lt;=0,Y1021*-1)</f>
        <v>5988.5502550000019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9" t="str">
        <f>IF(C1066&lt;0,"SALDO ADELANTADO","SALDO A FAVOR'")</f>
        <v>SALDO ADELANTADO</v>
      </c>
      <c r="Y1070" s="10">
        <f>IF(C1066&lt;=0,C1066*-1)</f>
        <v>5988.5502550000019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10</v>
      </c>
      <c r="C1071" s="10">
        <f>R1079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10</v>
      </c>
      <c r="Y1071" s="10">
        <f>AN1079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11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11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12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12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13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13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14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14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15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15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16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16</v>
      </c>
      <c r="Y1077" s="10"/>
      <c r="AA1077" s="134" t="s">
        <v>7</v>
      </c>
      <c r="AB1077" s="135"/>
      <c r="AC1077" s="136"/>
      <c r="AD1077" s="5">
        <f>SUM(AD1063:AD1076)</f>
        <v>0</v>
      </c>
      <c r="AJ1077" s="3"/>
      <c r="AK1077" s="3"/>
      <c r="AL1077" s="3"/>
      <c r="AM1077" s="3"/>
      <c r="AN1077" s="18"/>
      <c r="AO1077" s="3"/>
    </row>
    <row r="1078" spans="2:41">
      <c r="B1078" s="11" t="s">
        <v>17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17</v>
      </c>
      <c r="Y1078" s="10"/>
      <c r="AA1078" s="13"/>
      <c r="AB1078" s="13"/>
      <c r="AC1078" s="13"/>
      <c r="AJ1078" s="3"/>
      <c r="AK1078" s="3"/>
      <c r="AL1078" s="3"/>
      <c r="AM1078" s="3"/>
      <c r="AN1078" s="18"/>
      <c r="AO1078" s="3"/>
    </row>
    <row r="1079" spans="2:41">
      <c r="B1079" s="12"/>
      <c r="C1079" s="10"/>
      <c r="E1079" s="4"/>
      <c r="F1079" s="3"/>
      <c r="G1079" s="3"/>
      <c r="H1079" s="5"/>
      <c r="N1079" s="134" t="s">
        <v>7</v>
      </c>
      <c r="O1079" s="135"/>
      <c r="P1079" s="135"/>
      <c r="Q1079" s="136"/>
      <c r="R1079" s="18">
        <f>SUM(R1063:R1078)</f>
        <v>0</v>
      </c>
      <c r="S1079" s="3"/>
      <c r="V1079" s="17"/>
      <c r="X1079" s="12"/>
      <c r="Y1079" s="10"/>
      <c r="AJ1079" s="134" t="s">
        <v>7</v>
      </c>
      <c r="AK1079" s="135"/>
      <c r="AL1079" s="135"/>
      <c r="AM1079" s="136"/>
      <c r="AN1079" s="18">
        <f>SUM(AN1063:AN1078)</f>
        <v>0</v>
      </c>
      <c r="AO1079" s="3"/>
    </row>
    <row r="1080" spans="2:41">
      <c r="B1080" s="12"/>
      <c r="C1080" s="10"/>
      <c r="E1080" s="4"/>
      <c r="F1080" s="3"/>
      <c r="G1080" s="3"/>
      <c r="H1080" s="5"/>
      <c r="V1080" s="17"/>
      <c r="X1080" s="12"/>
      <c r="Y1080" s="10"/>
    </row>
    <row r="1081" spans="2:41">
      <c r="B1081" s="12"/>
      <c r="C1081" s="10"/>
      <c r="E1081" s="4"/>
      <c r="F1081" s="3"/>
      <c r="G1081" s="3"/>
      <c r="H1081" s="5"/>
      <c r="V1081" s="17"/>
      <c r="X1081" s="12"/>
      <c r="Y1081" s="10"/>
    </row>
    <row r="1082" spans="2:41">
      <c r="B1082" s="12"/>
      <c r="C1082" s="10"/>
      <c r="E1082" s="4"/>
      <c r="F1082" s="3"/>
      <c r="G1082" s="3"/>
      <c r="H1082" s="5"/>
      <c r="V1082" s="17"/>
      <c r="X1082" s="12"/>
      <c r="Y1082" s="10"/>
      <c r="AA1082" s="14"/>
    </row>
    <row r="1083" spans="2:41">
      <c r="B1083" s="12"/>
      <c r="C1083" s="10"/>
      <c r="E1083" s="134" t="s">
        <v>7</v>
      </c>
      <c r="F1083" s="135"/>
      <c r="G1083" s="136"/>
      <c r="H1083" s="5">
        <f>SUM(H1069:H1082)</f>
        <v>0</v>
      </c>
      <c r="V1083" s="17"/>
      <c r="X1083" s="12"/>
      <c r="Y1083" s="10"/>
    </row>
    <row r="1084" spans="2:41">
      <c r="B1084" s="12"/>
      <c r="C1084" s="10"/>
      <c r="E1084" s="13"/>
      <c r="F1084" s="13"/>
      <c r="G1084" s="13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1"/>
      <c r="C1088" s="10"/>
      <c r="E1088" s="14"/>
      <c r="V1088" s="17"/>
      <c r="X1088" s="11"/>
      <c r="Y1088" s="10"/>
    </row>
    <row r="1089" spans="2:27">
      <c r="B1089" s="15" t="s">
        <v>18</v>
      </c>
      <c r="C1089" s="16">
        <f>SUM(C1070:C1088)</f>
        <v>5988.5502550000019</v>
      </c>
      <c r="D1089" t="s">
        <v>22</v>
      </c>
      <c r="V1089" s="17"/>
      <c r="X1089" s="15" t="s">
        <v>18</v>
      </c>
      <c r="Y1089" s="16">
        <f>SUM(Y1070:Y1088)</f>
        <v>5988.5502550000019</v>
      </c>
      <c r="Z1089" t="s">
        <v>22</v>
      </c>
      <c r="AA1089" t="s">
        <v>21</v>
      </c>
    </row>
    <row r="1090" spans="2:27">
      <c r="V1090" s="17"/>
      <c r="AA1090" s="1" t="s">
        <v>19</v>
      </c>
    </row>
    <row r="1091" spans="2:27">
      <c r="V1091" s="17"/>
    </row>
    <row r="1092" spans="2:27">
      <c r="V1092" s="17"/>
    </row>
    <row r="1093" spans="2:27">
      <c r="V1093" s="17"/>
    </row>
    <row r="1094" spans="2:27">
      <c r="V1094" s="17"/>
    </row>
    <row r="1095" spans="2:27">
      <c r="E1095" t="s">
        <v>21</v>
      </c>
      <c r="V1095" s="17"/>
    </row>
    <row r="1096" spans="2:27">
      <c r="E1096" s="1" t="s">
        <v>19</v>
      </c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</sheetData>
  <mergeCells count="277">
    <mergeCell ref="E1083:G1083"/>
    <mergeCell ref="AA1077:AC1077"/>
    <mergeCell ref="N1079:Q1079"/>
    <mergeCell ref="AJ1079:AM1079"/>
    <mergeCell ref="E1067:H1067"/>
    <mergeCell ref="AA1061:AD1061"/>
    <mergeCell ref="X1067:Y1067"/>
    <mergeCell ref="B1068:C1068"/>
    <mergeCell ref="B1069:C1069"/>
    <mergeCell ref="X1069:Y1069"/>
    <mergeCell ref="E1038:G1038"/>
    <mergeCell ref="AA1032:AC1032"/>
    <mergeCell ref="N1034:Q1034"/>
    <mergeCell ref="AJ1034:AM1034"/>
    <mergeCell ref="AA1056:AC1057"/>
    <mergeCell ref="E1022:H1022"/>
    <mergeCell ref="AA1016:AD1016"/>
    <mergeCell ref="B1022:C1022"/>
    <mergeCell ref="X1022:Y1022"/>
    <mergeCell ref="B1023:C1023"/>
    <mergeCell ref="X1023:Y1023"/>
    <mergeCell ref="E990:G990"/>
    <mergeCell ref="AA984:AC984"/>
    <mergeCell ref="N986:Q986"/>
    <mergeCell ref="AJ986:AM986"/>
    <mergeCell ref="AC1010:AE1012"/>
    <mergeCell ref="E974:H974"/>
    <mergeCell ref="AA968:AD968"/>
    <mergeCell ref="X974:Y974"/>
    <mergeCell ref="B975:C975"/>
    <mergeCell ref="B976:C976"/>
    <mergeCell ref="X976:Y976"/>
    <mergeCell ref="E945:G945"/>
    <mergeCell ref="AA939:AC939"/>
    <mergeCell ref="N941:Q941"/>
    <mergeCell ref="AJ941:AM941"/>
    <mergeCell ref="AA963:AC964"/>
    <mergeCell ref="E929:H929"/>
    <mergeCell ref="AA923:AD923"/>
    <mergeCell ref="B929:C929"/>
    <mergeCell ref="X929:Y929"/>
    <mergeCell ref="B930:C930"/>
    <mergeCell ref="X930:Y930"/>
    <mergeCell ref="E896:G896"/>
    <mergeCell ref="AA890:AC890"/>
    <mergeCell ref="N892:Q892"/>
    <mergeCell ref="AJ892:AM892"/>
    <mergeCell ref="AC917:AE919"/>
    <mergeCell ref="E880:H880"/>
    <mergeCell ref="AA874:AD874"/>
    <mergeCell ref="X880:Y880"/>
    <mergeCell ref="B881:C881"/>
    <mergeCell ref="B882:C882"/>
    <mergeCell ref="X882:Y882"/>
    <mergeCell ref="E851:G851"/>
    <mergeCell ref="AA845:AC845"/>
    <mergeCell ref="N847:Q847"/>
    <mergeCell ref="AJ847:AM847"/>
    <mergeCell ref="AA869:AC870"/>
    <mergeCell ref="E835:H835"/>
    <mergeCell ref="AA829:AD829"/>
    <mergeCell ref="B835:C835"/>
    <mergeCell ref="X835:Y835"/>
    <mergeCell ref="B836:C836"/>
    <mergeCell ref="X836:Y836"/>
    <mergeCell ref="E803:G803"/>
    <mergeCell ref="AA797:AC797"/>
    <mergeCell ref="N799:Q799"/>
    <mergeCell ref="AJ799:AM799"/>
    <mergeCell ref="AC823:AE825"/>
    <mergeCell ref="E787:H787"/>
    <mergeCell ref="AA781:AD781"/>
    <mergeCell ref="X787:Y787"/>
    <mergeCell ref="B788:C788"/>
    <mergeCell ref="B789:C789"/>
    <mergeCell ref="X789:Y789"/>
    <mergeCell ref="E758:G758"/>
    <mergeCell ref="AA752:AC752"/>
    <mergeCell ref="N754:Q754"/>
    <mergeCell ref="AJ754:AM754"/>
    <mergeCell ref="AA776:AC777"/>
    <mergeCell ref="E742:H742"/>
    <mergeCell ref="AA736:AD736"/>
    <mergeCell ref="B742:C742"/>
    <mergeCell ref="X742:Y742"/>
    <mergeCell ref="B743:C743"/>
    <mergeCell ref="X743:Y743"/>
    <mergeCell ref="E710:G710"/>
    <mergeCell ref="AA704:AC704"/>
    <mergeCell ref="N706:Q706"/>
    <mergeCell ref="AJ706:AM706"/>
    <mergeCell ref="AC730:AE732"/>
    <mergeCell ref="E694:H694"/>
    <mergeCell ref="AA688:AD688"/>
    <mergeCell ref="X694:Y694"/>
    <mergeCell ref="B695:C695"/>
    <mergeCell ref="B696:C696"/>
    <mergeCell ref="X696:Y696"/>
    <mergeCell ref="E665:G665"/>
    <mergeCell ref="AA659:AC659"/>
    <mergeCell ref="N661:Q661"/>
    <mergeCell ref="AJ661:AM661"/>
    <mergeCell ref="AA683:AC684"/>
    <mergeCell ref="E649:H649"/>
    <mergeCell ref="AA643:AD643"/>
    <mergeCell ref="B649:C649"/>
    <mergeCell ref="X649:Y649"/>
    <mergeCell ref="B650:C650"/>
    <mergeCell ref="X650:Y650"/>
    <mergeCell ref="E617:G617"/>
    <mergeCell ref="AA611:AC611"/>
    <mergeCell ref="N613:Q613"/>
    <mergeCell ref="AJ613:AM613"/>
    <mergeCell ref="AC637:AE639"/>
    <mergeCell ref="E601:H601"/>
    <mergeCell ref="AA595:AD595"/>
    <mergeCell ref="X601:Y601"/>
    <mergeCell ref="B602:C602"/>
    <mergeCell ref="B603:C603"/>
    <mergeCell ref="X603:Y603"/>
    <mergeCell ref="E572:G572"/>
    <mergeCell ref="AA566:AC566"/>
    <mergeCell ref="N568:Q568"/>
    <mergeCell ref="AJ568:AM568"/>
    <mergeCell ref="AA590:AC591"/>
    <mergeCell ref="E556:H556"/>
    <mergeCell ref="AA550:AD550"/>
    <mergeCell ref="B556:C556"/>
    <mergeCell ref="X556:Y556"/>
    <mergeCell ref="B557:C557"/>
    <mergeCell ref="X557:Y557"/>
    <mergeCell ref="E518:G518"/>
    <mergeCell ref="AA512:AC512"/>
    <mergeCell ref="N514:Q514"/>
    <mergeCell ref="AJ514:AM514"/>
    <mergeCell ref="AC544:AE546"/>
    <mergeCell ref="E502:H502"/>
    <mergeCell ref="AA496:AD496"/>
    <mergeCell ref="X502:Y502"/>
    <mergeCell ref="B503:C503"/>
    <mergeCell ref="B504:C504"/>
    <mergeCell ref="X504:Y504"/>
    <mergeCell ref="E473:G473"/>
    <mergeCell ref="AA467:AC467"/>
    <mergeCell ref="N469:Q469"/>
    <mergeCell ref="AJ469:AM469"/>
    <mergeCell ref="AA491:AC492"/>
    <mergeCell ref="E457:H457"/>
    <mergeCell ref="AA451:AD451"/>
    <mergeCell ref="B457:C457"/>
    <mergeCell ref="X457:Y457"/>
    <mergeCell ref="B458:C458"/>
    <mergeCell ref="X458:Y458"/>
    <mergeCell ref="E421:G421"/>
    <mergeCell ref="AA415:AC415"/>
    <mergeCell ref="N417:Q417"/>
    <mergeCell ref="AJ417:AM417"/>
    <mergeCell ref="AC445:AE447"/>
    <mergeCell ref="E399:H399"/>
    <mergeCell ref="AA399:AD399"/>
    <mergeCell ref="X405:Y405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9"/>
  <sheetViews>
    <sheetView topLeftCell="A399" zoomScale="70" zoomScaleNormal="70" workbookViewId="0">
      <selection activeCell="G423" sqref="G42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9" t="s">
        <v>61</v>
      </c>
      <c r="F8" s="139"/>
      <c r="G8" s="139"/>
      <c r="H8" s="139"/>
      <c r="V8" s="17"/>
      <c r="X8" s="23" t="s">
        <v>82</v>
      </c>
      <c r="Y8" s="20">
        <f>IF(B8="PAGADO",0,C13)</f>
        <v>-702.65</v>
      </c>
      <c r="AA8" s="139" t="s">
        <v>61</v>
      </c>
      <c r="AB8" s="139"/>
      <c r="AC8" s="139"/>
      <c r="AD8" s="13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NO PAGAR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34" t="s">
        <v>7</v>
      </c>
      <c r="AB24" s="135"/>
      <c r="AC24" s="136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22.65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39" t="s">
        <v>204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204</v>
      </c>
      <c r="AB53" s="139"/>
      <c r="AC53" s="139"/>
      <c r="AD53" s="139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220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39" t="s">
        <v>204</v>
      </c>
      <c r="F106" s="139"/>
      <c r="G106" s="139"/>
      <c r="H106" s="139"/>
      <c r="V106" s="17"/>
      <c r="X106" s="23" t="s">
        <v>32</v>
      </c>
      <c r="Y106" s="20">
        <f>IF(B106="PAGADO",0,C111)</f>
        <v>-110</v>
      </c>
      <c r="AA106" s="139" t="s">
        <v>318</v>
      </c>
      <c r="AB106" s="139"/>
      <c r="AC106" s="139"/>
      <c r="AD106" s="139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NO PAGAR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NO PAGAR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540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38" t="s">
        <v>30</v>
      </c>
      <c r="I140" s="138"/>
      <c r="J140" s="138"/>
      <c r="V140" s="17"/>
      <c r="AA140" s="138" t="s">
        <v>31</v>
      </c>
      <c r="AB140" s="138"/>
      <c r="AC140" s="138"/>
    </row>
    <row r="141" spans="1:43">
      <c r="H141" s="138"/>
      <c r="I141" s="138"/>
      <c r="J141" s="138"/>
      <c r="V141" s="17"/>
      <c r="AA141" s="138"/>
      <c r="AB141" s="138"/>
      <c r="AC141" s="138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39" t="s">
        <v>204</v>
      </c>
      <c r="F145" s="139"/>
      <c r="G145" s="139"/>
      <c r="H145" s="139"/>
      <c r="V145" s="17"/>
      <c r="X145" s="23" t="s">
        <v>32</v>
      </c>
      <c r="Y145" s="20">
        <f>IF(B145="PAGADO",0,C150)</f>
        <v>-267.52</v>
      </c>
      <c r="AA145" s="139" t="s">
        <v>204</v>
      </c>
      <c r="AB145" s="139"/>
      <c r="AC145" s="139"/>
      <c r="AD145" s="139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41" t="str">
        <f>IF(Y150&lt;0,"NO PAGAR","COBRAR'")</f>
        <v>NO PAGAR</v>
      </c>
      <c r="Y151" s="141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41" t="str">
        <f>IF(C150&lt;0,"NO PAGAR","COBRAR'")</f>
        <v>NO PAGAR</v>
      </c>
      <c r="C152" s="141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32" t="s">
        <v>9</v>
      </c>
      <c r="C153" s="133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2" t="s">
        <v>9</v>
      </c>
      <c r="Y153" s="133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34" t="s">
        <v>7</v>
      </c>
      <c r="F161" s="135"/>
      <c r="G161" s="136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34" t="s">
        <v>7</v>
      </c>
      <c r="AB161" s="135"/>
      <c r="AC161" s="136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34" t="s">
        <v>7</v>
      </c>
      <c r="O163" s="135"/>
      <c r="P163" s="135"/>
      <c r="Q163" s="136"/>
      <c r="R163" s="18">
        <f>SUM(R147:R162)</f>
        <v>40</v>
      </c>
      <c r="S163" s="3"/>
      <c r="V163" s="17"/>
      <c r="X163" s="12"/>
      <c r="Y163" s="10"/>
      <c r="AJ163" s="134" t="s">
        <v>7</v>
      </c>
      <c r="AK163" s="135"/>
      <c r="AL163" s="135"/>
      <c r="AM163" s="136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37" t="s">
        <v>29</v>
      </c>
      <c r="AD188" s="137"/>
      <c r="AE188" s="137"/>
    </row>
    <row r="189" spans="8:31">
      <c r="H189" s="138" t="s">
        <v>28</v>
      </c>
      <c r="I189" s="138"/>
      <c r="J189" s="138"/>
      <c r="V189" s="17"/>
      <c r="AC189" s="137"/>
      <c r="AD189" s="137"/>
      <c r="AE189" s="137"/>
    </row>
    <row r="190" spans="8:31">
      <c r="H190" s="138"/>
      <c r="I190" s="138"/>
      <c r="J190" s="138"/>
      <c r="V190" s="17"/>
      <c r="AC190" s="137"/>
      <c r="AD190" s="137"/>
      <c r="AE190" s="13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39" t="s">
        <v>362</v>
      </c>
      <c r="F194" s="139"/>
      <c r="G194" s="139"/>
      <c r="H194" s="139"/>
      <c r="V194" s="17"/>
      <c r="X194" s="23" t="s">
        <v>32</v>
      </c>
      <c r="Y194" s="20">
        <f>IF(B194="PAGADO",0,C199)</f>
        <v>0</v>
      </c>
      <c r="AA194" s="139" t="s">
        <v>61</v>
      </c>
      <c r="AB194" s="139"/>
      <c r="AC194" s="139"/>
      <c r="AD194" s="139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40" t="str">
        <f>IF(C199&lt;0,"NO PAGAR","COBRAR")</f>
        <v>COBRAR</v>
      </c>
      <c r="C200" s="140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40" t="str">
        <f>IF(Y199&lt;0,"NO PAGAR","COBRAR")</f>
        <v>NO PAGAR</v>
      </c>
      <c r="Y200" s="14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32" t="s">
        <v>9</v>
      </c>
      <c r="C201" s="133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2" t="s">
        <v>9</v>
      </c>
      <c r="Y201" s="133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34" t="s">
        <v>7</v>
      </c>
      <c r="F210" s="135"/>
      <c r="G210" s="136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34" t="s">
        <v>7</v>
      </c>
      <c r="AB210" s="135"/>
      <c r="AC210" s="136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499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34" t="s">
        <v>7</v>
      </c>
      <c r="O212" s="135"/>
      <c r="P212" s="135"/>
      <c r="Q212" s="136"/>
      <c r="R212" s="18">
        <f>SUM(R196:R211)</f>
        <v>683.56</v>
      </c>
      <c r="S212" s="3"/>
      <c r="V212" s="17"/>
      <c r="X212" s="12"/>
      <c r="Y212" s="10"/>
      <c r="AJ212" s="134" t="s">
        <v>7</v>
      </c>
      <c r="AK212" s="135"/>
      <c r="AL212" s="135"/>
      <c r="AM212" s="136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38" t="s">
        <v>30</v>
      </c>
      <c r="I234" s="138"/>
      <c r="J234" s="138"/>
      <c r="V234" s="17"/>
      <c r="AA234" s="138" t="s">
        <v>31</v>
      </c>
      <c r="AB234" s="138"/>
      <c r="AC234" s="138"/>
    </row>
    <row r="235" spans="1:43">
      <c r="H235" s="138"/>
      <c r="I235" s="138"/>
      <c r="J235" s="138"/>
      <c r="V235" s="17"/>
      <c r="AA235" s="138"/>
      <c r="AB235" s="138"/>
      <c r="AC235" s="138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39" t="s">
        <v>204</v>
      </c>
      <c r="F239" s="139"/>
      <c r="G239" s="139"/>
      <c r="H239" s="139"/>
      <c r="V239" s="17"/>
      <c r="X239" s="23" t="s">
        <v>32</v>
      </c>
      <c r="Y239" s="20">
        <f>IF(B239="PAGADO",0,C244)</f>
        <v>-50.880000000000109</v>
      </c>
      <c r="AA239" s="139" t="s">
        <v>362</v>
      </c>
      <c r="AB239" s="139"/>
      <c r="AC239" s="139"/>
      <c r="AD239" s="139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512</v>
      </c>
      <c r="G241" s="3" t="s">
        <v>334</v>
      </c>
      <c r="H241" s="5">
        <v>300</v>
      </c>
      <c r="N241" s="25">
        <v>45000</v>
      </c>
      <c r="O241" s="3" t="s">
        <v>521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553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560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525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528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532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41" t="str">
        <f>IF(Y244&lt;0,"NO PAGAR","COBRAR'")</f>
        <v>NO PAGAR</v>
      </c>
      <c r="Y245" s="141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41" t="str">
        <f>IF(C244&lt;0,"NO PAGAR","COBRAR'")</f>
        <v>NO PAGAR</v>
      </c>
      <c r="C246" s="141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32" t="s">
        <v>9</v>
      </c>
      <c r="C247" s="133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2" t="s">
        <v>9</v>
      </c>
      <c r="Y247" s="133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34" t="s">
        <v>7</v>
      </c>
      <c r="F255" s="135"/>
      <c r="G255" s="136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34" t="s">
        <v>7</v>
      </c>
      <c r="AB255" s="135"/>
      <c r="AC255" s="136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543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34" t="s">
        <v>7</v>
      </c>
      <c r="O257" s="135"/>
      <c r="P257" s="135"/>
      <c r="Q257" s="136"/>
      <c r="R257" s="18">
        <f>SUM(R241:R256)</f>
        <v>250</v>
      </c>
      <c r="S257" s="3"/>
      <c r="V257" s="17"/>
      <c r="X257" s="12" t="s">
        <v>578</v>
      </c>
      <c r="Y257" s="10">
        <v>236</v>
      </c>
      <c r="AJ257" s="134" t="s">
        <v>7</v>
      </c>
      <c r="AK257" s="135"/>
      <c r="AL257" s="135"/>
      <c r="AM257" s="136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37" t="s">
        <v>29</v>
      </c>
      <c r="AD280" s="137"/>
      <c r="AE280" s="137"/>
    </row>
    <row r="281" spans="2:41">
      <c r="H281" s="138" t="s">
        <v>28</v>
      </c>
      <c r="I281" s="138"/>
      <c r="J281" s="138"/>
      <c r="V281" s="17"/>
      <c r="AC281" s="137"/>
      <c r="AD281" s="137"/>
      <c r="AE281" s="137"/>
    </row>
    <row r="282" spans="2:41">
      <c r="H282" s="138"/>
      <c r="I282" s="138"/>
      <c r="J282" s="138"/>
      <c r="V282" s="17"/>
      <c r="AC282" s="137"/>
      <c r="AD282" s="137"/>
      <c r="AE282" s="13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39" t="s">
        <v>362</v>
      </c>
      <c r="F286" s="139"/>
      <c r="G286" s="139"/>
      <c r="H286" s="139"/>
      <c r="V286" s="17"/>
      <c r="X286" s="23" t="s">
        <v>32</v>
      </c>
      <c r="Y286" s="20">
        <f>IF(B286="PAGADO",0,C291)</f>
        <v>-293.98</v>
      </c>
      <c r="AA286" s="139" t="s">
        <v>362</v>
      </c>
      <c r="AB286" s="139"/>
      <c r="AC286" s="139"/>
      <c r="AD286" s="139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608</v>
      </c>
      <c r="G288" s="3"/>
      <c r="H288" s="5">
        <v>100</v>
      </c>
      <c r="N288" s="25">
        <v>45013</v>
      </c>
      <c r="O288" s="3" t="s">
        <v>590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529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610</v>
      </c>
      <c r="G289" s="3"/>
      <c r="H289" s="5">
        <v>50</v>
      </c>
      <c r="N289" s="25">
        <v>45014</v>
      </c>
      <c r="O289" s="3" t="s">
        <v>600</v>
      </c>
      <c r="P289" s="3"/>
      <c r="Q289" s="3" t="s">
        <v>601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644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613</v>
      </c>
      <c r="G290" s="3" t="s">
        <v>86</v>
      </c>
      <c r="H290" s="5">
        <v>120</v>
      </c>
      <c r="N290" s="25">
        <v>45022</v>
      </c>
      <c r="O290" s="3" t="s">
        <v>625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621</v>
      </c>
      <c r="H291" s="5">
        <v>200</v>
      </c>
      <c r="N291" s="25">
        <v>44991</v>
      </c>
      <c r="O291" s="3" t="s">
        <v>636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40" t="str">
        <f>IF(C291&lt;0,"NO PAGAR","COBRAR")</f>
        <v>NO PAGAR</v>
      </c>
      <c r="C292" s="14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40" t="str">
        <f>IF(Y291&lt;0,"NO PAGAR","COBRAR")</f>
        <v>NO PAGAR</v>
      </c>
      <c r="Y292" s="14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32" t="s">
        <v>9</v>
      </c>
      <c r="C293" s="133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2" t="s">
        <v>9</v>
      </c>
      <c r="Y293" s="133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647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594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34" t="s">
        <v>7</v>
      </c>
      <c r="F302" s="135"/>
      <c r="G302" s="136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34" t="s">
        <v>7</v>
      </c>
      <c r="AB302" s="135"/>
      <c r="AC302" s="136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34" t="s">
        <v>7</v>
      </c>
      <c r="O304" s="135"/>
      <c r="P304" s="135"/>
      <c r="Q304" s="136"/>
      <c r="R304" s="18">
        <f>SUM(R288:R303)</f>
        <v>310</v>
      </c>
      <c r="S304" s="3"/>
      <c r="V304" s="17"/>
      <c r="X304" s="12"/>
      <c r="Y304" s="10"/>
      <c r="AJ304" s="134" t="s">
        <v>7</v>
      </c>
      <c r="AK304" s="135"/>
      <c r="AL304" s="135"/>
      <c r="AM304" s="136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38" t="s">
        <v>30</v>
      </c>
      <c r="I326" s="138"/>
      <c r="J326" s="138"/>
      <c r="V326" s="17"/>
      <c r="AA326" s="138" t="s">
        <v>31</v>
      </c>
      <c r="AB326" s="138"/>
      <c r="AC326" s="138"/>
    </row>
    <row r="327" spans="1:43">
      <c r="H327" s="138"/>
      <c r="I327" s="138"/>
      <c r="J327" s="138"/>
      <c r="V327" s="17"/>
      <c r="AA327" s="138"/>
      <c r="AB327" s="138"/>
      <c r="AC327" s="138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39" t="s">
        <v>362</v>
      </c>
      <c r="F331" s="139"/>
      <c r="G331" s="139"/>
      <c r="H331" s="139"/>
      <c r="V331" s="17"/>
      <c r="X331" s="23" t="s">
        <v>32</v>
      </c>
      <c r="Y331" s="20">
        <f>IF(B1119="PAGADO",0,C336)</f>
        <v>-457.30000000000018</v>
      </c>
      <c r="AA331" s="139" t="s">
        <v>61</v>
      </c>
      <c r="AB331" s="139"/>
      <c r="AC331" s="139"/>
      <c r="AD331" s="139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512</v>
      </c>
      <c r="G333" s="3" t="s">
        <v>334</v>
      </c>
      <c r="H333" s="5">
        <v>310</v>
      </c>
      <c r="N333" s="25">
        <v>45030</v>
      </c>
      <c r="O333" s="3" t="s">
        <v>600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529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512</v>
      </c>
      <c r="G334" s="3" t="s">
        <v>151</v>
      </c>
      <c r="H334" s="5">
        <v>140</v>
      </c>
      <c r="N334" s="25">
        <v>45033</v>
      </c>
      <c r="O334" s="3" t="s">
        <v>600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722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512</v>
      </c>
      <c r="G335" s="3" t="s">
        <v>106</v>
      </c>
      <c r="H335" s="5">
        <v>285</v>
      </c>
      <c r="N335" s="25">
        <v>45035</v>
      </c>
      <c r="O335" s="3" t="s">
        <v>679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726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512</v>
      </c>
      <c r="G336" s="3" t="s">
        <v>658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512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41" t="str">
        <f>IF(Y336&lt;0,"NO PAGAR","COBRAR'")</f>
        <v>NO PAGAR</v>
      </c>
      <c r="Y337" s="141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41" t="str">
        <f>IF(C336&lt;0,"NO PAGAR","COBRAR'")</f>
        <v>NO PAGAR</v>
      </c>
      <c r="C338" s="141"/>
      <c r="E338" s="4">
        <v>44967</v>
      </c>
      <c r="F338" s="3" t="s">
        <v>149</v>
      </c>
      <c r="G338" s="3" t="s">
        <v>669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32" t="s">
        <v>9</v>
      </c>
      <c r="C339" s="133"/>
      <c r="E339" s="4">
        <v>44980</v>
      </c>
      <c r="F339" s="3" t="s">
        <v>149</v>
      </c>
      <c r="G339" s="3" t="s">
        <v>151</v>
      </c>
      <c r="H339" s="83">
        <v>190</v>
      </c>
      <c r="N339" s="3"/>
      <c r="O339" s="3"/>
      <c r="P339" s="3"/>
      <c r="Q339" s="3"/>
      <c r="R339" s="18"/>
      <c r="S339" s="3"/>
      <c r="V339" s="17"/>
      <c r="X339" s="132" t="s">
        <v>9</v>
      </c>
      <c r="Y339" s="133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680</v>
      </c>
      <c r="G340" s="3" t="s">
        <v>598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691</v>
      </c>
      <c r="C347" s="10">
        <v>47.05</v>
      </c>
      <c r="E347" s="134" t="s">
        <v>7</v>
      </c>
      <c r="F347" s="135"/>
      <c r="G347" s="136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34" t="s">
        <v>7</v>
      </c>
      <c r="AB347" s="135"/>
      <c r="AC347" s="136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694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717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34" t="s">
        <v>7</v>
      </c>
      <c r="O349" s="135"/>
      <c r="P349" s="135"/>
      <c r="Q349" s="136"/>
      <c r="R349" s="18">
        <f>SUM(R333:R348)</f>
        <v>1010</v>
      </c>
      <c r="S349" s="3"/>
      <c r="V349" s="17"/>
      <c r="X349" s="12"/>
      <c r="Y349" s="10"/>
      <c r="AJ349" s="134" t="s">
        <v>7</v>
      </c>
      <c r="AK349" s="135"/>
      <c r="AL349" s="135"/>
      <c r="AM349" s="136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38" t="s">
        <v>28</v>
      </c>
      <c r="I374" s="138"/>
      <c r="J374" s="138"/>
      <c r="V374" s="17"/>
    </row>
    <row r="375" spans="2:41">
      <c r="H375" s="138"/>
      <c r="I375" s="138"/>
      <c r="J375" s="138"/>
      <c r="V375" s="17"/>
    </row>
    <row r="376" spans="2:41">
      <c r="V376" s="17"/>
      <c r="X376" s="149" t="s">
        <v>64</v>
      </c>
      <c r="AB376" s="144" t="s">
        <v>29</v>
      </c>
      <c r="AC376" s="144"/>
      <c r="AD376" s="144"/>
    </row>
    <row r="377" spans="2:41">
      <c r="V377" s="17"/>
      <c r="X377" s="149"/>
      <c r="AB377" s="144"/>
      <c r="AC377" s="144"/>
      <c r="AD377" s="144"/>
    </row>
    <row r="378" spans="2:41" ht="23.25">
      <c r="B378" s="22" t="s">
        <v>64</v>
      </c>
      <c r="V378" s="17"/>
      <c r="X378" s="149"/>
      <c r="AB378" s="144"/>
      <c r="AC378" s="144"/>
      <c r="AD378" s="144"/>
    </row>
    <row r="379" spans="2:41" ht="23.25">
      <c r="B379" s="23" t="s">
        <v>32</v>
      </c>
      <c r="C379" s="20">
        <f>IF(X331="PAGADO",0,Y336)</f>
        <v>-852.37000000000012</v>
      </c>
      <c r="E379" s="139" t="s">
        <v>362</v>
      </c>
      <c r="F379" s="139"/>
      <c r="G379" s="139"/>
      <c r="H379" s="139"/>
      <c r="V379" s="17"/>
      <c r="X379" s="23" t="s">
        <v>32</v>
      </c>
      <c r="Y379" s="20">
        <f>IF(B379="PAGADO",0,C384)</f>
        <v>-887.71000000000015</v>
      </c>
      <c r="AA379" s="139" t="s">
        <v>61</v>
      </c>
      <c r="AB379" s="139"/>
      <c r="AC379" s="139"/>
      <c r="AD379" s="139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757</v>
      </c>
      <c r="AC381" s="3"/>
      <c r="AD381" s="5">
        <v>33</v>
      </c>
      <c r="AJ381" s="25">
        <v>45056</v>
      </c>
      <c r="AK381" s="3" t="s">
        <v>773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771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772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40" t="str">
        <f>IF(C384&lt;0,"NO PAGAR","COBRAR")</f>
        <v>NO PAGAR</v>
      </c>
      <c r="C385" s="140"/>
      <c r="E385" s="4">
        <v>45049</v>
      </c>
      <c r="F385" s="3" t="s">
        <v>736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40" t="str">
        <f>IF(Y384&lt;0,"NO PAGAR","COBRAR")</f>
        <v>NO PAGAR</v>
      </c>
      <c r="Y385" s="14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32" t="s">
        <v>9</v>
      </c>
      <c r="C386" s="133"/>
      <c r="E386" s="4">
        <v>45049</v>
      </c>
      <c r="F386" s="3" t="s">
        <v>737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2" t="s">
        <v>9</v>
      </c>
      <c r="Y386" s="133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34" t="s">
        <v>7</v>
      </c>
      <c r="AK390" s="135"/>
      <c r="AL390" s="135"/>
      <c r="AM390" s="136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787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34" t="s">
        <v>7</v>
      </c>
      <c r="F395" s="135"/>
      <c r="G395" s="136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34" t="s">
        <v>7</v>
      </c>
      <c r="AB395" s="135"/>
      <c r="AC395" s="136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34" t="s">
        <v>7</v>
      </c>
      <c r="O397" s="135"/>
      <c r="P397" s="135"/>
      <c r="Q397" s="136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23" t="s">
        <v>568</v>
      </c>
      <c r="AJ399" s="124">
        <v>373586</v>
      </c>
      <c r="AK399" s="123" t="s">
        <v>471</v>
      </c>
      <c r="AL399" s="125">
        <v>45035</v>
      </c>
      <c r="AM399" s="123">
        <v>2300248628</v>
      </c>
      <c r="AN399" s="123" t="s">
        <v>487</v>
      </c>
      <c r="AO399" s="123" t="s">
        <v>479</v>
      </c>
      <c r="AP399" s="123">
        <v>306404</v>
      </c>
      <c r="AQ399" s="123">
        <v>77.14</v>
      </c>
      <c r="AR399" s="123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26" t="s">
        <v>473</v>
      </c>
      <c r="AJ400" s="127">
        <v>24632</v>
      </c>
      <c r="AK400" s="126" t="s">
        <v>471</v>
      </c>
      <c r="AL400" s="128">
        <v>45043</v>
      </c>
      <c r="AM400" s="126">
        <v>1726019084</v>
      </c>
      <c r="AN400" s="126" t="s">
        <v>770</v>
      </c>
      <c r="AO400" s="126" t="s">
        <v>479</v>
      </c>
      <c r="AP400" s="126">
        <v>307170</v>
      </c>
      <c r="AQ400" s="126">
        <v>76.28</v>
      </c>
      <c r="AR400" s="126">
        <v>133.49</v>
      </c>
      <c r="AS400" s="68"/>
      <c r="AT400" s="67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38" t="s">
        <v>30</v>
      </c>
      <c r="I413" s="138"/>
      <c r="J413" s="138"/>
      <c r="V413" s="17"/>
      <c r="AA413" s="138" t="s">
        <v>31</v>
      </c>
      <c r="AB413" s="138"/>
      <c r="AC413" s="138"/>
    </row>
    <row r="414" spans="1:44">
      <c r="H414" s="138"/>
      <c r="I414" s="138"/>
      <c r="J414" s="138"/>
      <c r="V414" s="17"/>
      <c r="AA414" s="138"/>
      <c r="AB414" s="138"/>
      <c r="AC414" s="138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39" t="s">
        <v>362</v>
      </c>
      <c r="F418" s="139"/>
      <c r="G418" s="139"/>
      <c r="H418" s="139"/>
      <c r="V418" s="17"/>
      <c r="X418" s="23" t="s">
        <v>32</v>
      </c>
      <c r="Y418" s="20">
        <f>IF(B1212="PAGADO",0,C423)</f>
        <v>-867.12000000000012</v>
      </c>
      <c r="AA418" s="139" t="s">
        <v>20</v>
      </c>
      <c r="AB418" s="139"/>
      <c r="AC418" s="139"/>
      <c r="AD418" s="139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816</v>
      </c>
      <c r="P420" s="3">
        <v>120</v>
      </c>
      <c r="Q420" s="3"/>
      <c r="R420" s="18">
        <v>120</v>
      </c>
      <c r="S420" s="3"/>
      <c r="V420" s="17"/>
      <c r="Y420" s="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3"/>
      <c r="O421" s="3"/>
      <c r="P421" s="3"/>
      <c r="Q421" s="3"/>
      <c r="R421" s="18"/>
      <c r="S421" s="3"/>
      <c r="V421" s="17"/>
      <c r="X421" s="1" t="s">
        <v>24</v>
      </c>
      <c r="Y421" s="19">
        <f>IF(Y418&gt;0,Y418+Y419,Y419)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9</v>
      </c>
      <c r="C422" s="20">
        <f>C440</f>
        <v>1527.1200000000001</v>
      </c>
      <c r="E422" s="4">
        <v>45021</v>
      </c>
      <c r="F422" s="3" t="s">
        <v>666</v>
      </c>
      <c r="G422" s="3" t="s">
        <v>823</v>
      </c>
      <c r="H422" s="5">
        <v>360</v>
      </c>
      <c r="N422" s="3"/>
      <c r="O422" s="3"/>
      <c r="P422" s="3"/>
      <c r="Q422" s="3"/>
      <c r="R422" s="18"/>
      <c r="S422" s="3"/>
      <c r="V422" s="17"/>
      <c r="X422" s="1" t="s">
        <v>9</v>
      </c>
      <c r="Y422" s="20">
        <f>Y440</f>
        <v>867.12000000000012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6" t="s">
        <v>26</v>
      </c>
      <c r="C423" s="21">
        <f>C421-C422</f>
        <v>-867.12000000000012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6" t="s">
        <v>27</v>
      </c>
      <c r="Y423" s="21">
        <f>Y421-Y422</f>
        <v>-867.12000000000012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41" t="str">
        <f>IF(Y423&lt;0,"NO PAGAR","COBRAR'")</f>
        <v>NO PAGAR</v>
      </c>
      <c r="Y424" s="141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141" t="str">
        <f>IF(C423&lt;0,"NO PAGAR","COBRAR'")</f>
        <v>NO PAGAR</v>
      </c>
      <c r="C425" s="14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32" t="s">
        <v>9</v>
      </c>
      <c r="C426" s="133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2" t="s">
        <v>9</v>
      </c>
      <c r="Y426" s="133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867.12000000000012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R436</f>
        <v>120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AN436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11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12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12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13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13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14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14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15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15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16</v>
      </c>
      <c r="C434" s="10"/>
      <c r="E434" s="134" t="s">
        <v>7</v>
      </c>
      <c r="F434" s="135"/>
      <c r="G434" s="136"/>
      <c r="H434" s="5">
        <f>SUM(H420:H433)</f>
        <v>660</v>
      </c>
      <c r="N434" s="3"/>
      <c r="O434" s="3"/>
      <c r="P434" s="3"/>
      <c r="Q434" s="3"/>
      <c r="R434" s="18"/>
      <c r="S434" s="3"/>
      <c r="V434" s="17"/>
      <c r="X434" s="11" t="s">
        <v>16</v>
      </c>
      <c r="Y434" s="10"/>
      <c r="AA434" s="134" t="s">
        <v>7</v>
      </c>
      <c r="AB434" s="135"/>
      <c r="AC434" s="136"/>
      <c r="AD434" s="5">
        <f>SUM(AD420:AD433)</f>
        <v>0</v>
      </c>
      <c r="AJ434" s="3"/>
      <c r="AK434" s="3"/>
      <c r="AL434" s="3"/>
      <c r="AM434" s="3"/>
      <c r="AN434" s="18"/>
      <c r="AO434" s="3"/>
    </row>
    <row r="435" spans="2:41">
      <c r="B435" s="11" t="s">
        <v>17</v>
      </c>
      <c r="C435" s="10"/>
      <c r="E435" s="13"/>
      <c r="F435" s="13"/>
      <c r="G435" s="13"/>
      <c r="N435" s="3"/>
      <c r="O435" s="3"/>
      <c r="P435" s="3"/>
      <c r="Q435" s="3"/>
      <c r="R435" s="18"/>
      <c r="S435" s="3"/>
      <c r="V435" s="17"/>
      <c r="X435" s="11" t="s">
        <v>17</v>
      </c>
      <c r="Y435" s="10"/>
      <c r="AA435" s="13"/>
      <c r="AB435" s="13"/>
      <c r="AC435" s="13"/>
      <c r="AJ435" s="3"/>
      <c r="AK435" s="3"/>
      <c r="AL435" s="3"/>
      <c r="AM435" s="3"/>
      <c r="AN435" s="18"/>
      <c r="AO435" s="3"/>
    </row>
    <row r="436" spans="2:41">
      <c r="B436" s="12"/>
      <c r="C436" s="10"/>
      <c r="N436" s="134" t="s">
        <v>7</v>
      </c>
      <c r="O436" s="135"/>
      <c r="P436" s="135"/>
      <c r="Q436" s="136"/>
      <c r="R436" s="18">
        <f>SUM(R420:R435)</f>
        <v>120</v>
      </c>
      <c r="S436" s="3"/>
      <c r="V436" s="17"/>
      <c r="X436" s="12"/>
      <c r="Y436" s="10"/>
      <c r="AJ436" s="134" t="s">
        <v>7</v>
      </c>
      <c r="AK436" s="135"/>
      <c r="AL436" s="135"/>
      <c r="AM436" s="136"/>
      <c r="AN436" s="18">
        <f>SUM(AN420:AN435)</f>
        <v>0</v>
      </c>
      <c r="AO436" s="3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SUM(C427:C439)</f>
        <v>1527.1200000000001</v>
      </c>
      <c r="D440" t="s">
        <v>22</v>
      </c>
      <c r="E440" t="s">
        <v>21</v>
      </c>
      <c r="V440" s="17"/>
      <c r="X440" s="15" t="s">
        <v>18</v>
      </c>
      <c r="Y440" s="16">
        <f>SUM(Y427:Y439)</f>
        <v>867.12000000000012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37" t="s">
        <v>29</v>
      </c>
      <c r="AD458" s="137"/>
      <c r="AE458" s="137"/>
    </row>
    <row r="459" spans="2:31">
      <c r="H459" s="138" t="s">
        <v>28</v>
      </c>
      <c r="I459" s="138"/>
      <c r="J459" s="138"/>
      <c r="V459" s="17"/>
      <c r="AC459" s="137"/>
      <c r="AD459" s="137"/>
      <c r="AE459" s="137"/>
    </row>
    <row r="460" spans="2:31">
      <c r="H460" s="138"/>
      <c r="I460" s="138"/>
      <c r="J460" s="138"/>
      <c r="V460" s="17"/>
      <c r="AC460" s="137"/>
      <c r="AD460" s="137"/>
      <c r="AE460" s="137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IF(X418="PAGADO",0,Y423)</f>
        <v>-867.12000000000012</v>
      </c>
      <c r="E464" s="139" t="s">
        <v>20</v>
      </c>
      <c r="F464" s="139"/>
      <c r="G464" s="139"/>
      <c r="H464" s="139"/>
      <c r="V464" s="17"/>
      <c r="X464" s="23" t="s">
        <v>32</v>
      </c>
      <c r="Y464" s="20">
        <f>IF(B464="PAGADO",0,C469)</f>
        <v>-867.12000000000012</v>
      </c>
      <c r="AA464" s="139" t="s">
        <v>20</v>
      </c>
      <c r="AB464" s="139"/>
      <c r="AC464" s="139"/>
      <c r="AD464" s="139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867.12000000000012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867.12000000000012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-867.12000000000012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-867.12000000000012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40" t="str">
        <f>IF(C469&lt;0,"NO PAGAR","COBRAR")</f>
        <v>NO PAGAR</v>
      </c>
      <c r="C470" s="14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40" t="str">
        <f>IF(Y469&lt;0,"NO PAGAR","COBRAR")</f>
        <v>NO PAGAR</v>
      </c>
      <c r="Y470" s="14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32" t="s">
        <v>9</v>
      </c>
      <c r="C471" s="133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2" t="s">
        <v>9</v>
      </c>
      <c r="Y471" s="133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>
        <f>IF(Y423&lt;=0,Y423*-1)</f>
        <v>867.12000000000012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867.12000000000012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34" t="s">
        <v>7</v>
      </c>
      <c r="F480" s="135"/>
      <c r="G480" s="136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34" t="s">
        <v>7</v>
      </c>
      <c r="AB480" s="135"/>
      <c r="AC480" s="136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34" t="s">
        <v>7</v>
      </c>
      <c r="O482" s="135"/>
      <c r="P482" s="135"/>
      <c r="Q482" s="136"/>
      <c r="R482" s="18">
        <f>SUM(R466:R481)</f>
        <v>0</v>
      </c>
      <c r="S482" s="3"/>
      <c r="V482" s="17"/>
      <c r="X482" s="12"/>
      <c r="Y482" s="10"/>
      <c r="AJ482" s="134" t="s">
        <v>7</v>
      </c>
      <c r="AK482" s="135"/>
      <c r="AL482" s="135"/>
      <c r="AM482" s="136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867.12000000000012</v>
      </c>
      <c r="V491" s="17"/>
      <c r="X491" s="15" t="s">
        <v>18</v>
      </c>
      <c r="Y491" s="16">
        <f>SUM(Y472:Y490)</f>
        <v>867.12000000000012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38" t="s">
        <v>30</v>
      </c>
      <c r="I504" s="138"/>
      <c r="J504" s="138"/>
      <c r="V504" s="17"/>
      <c r="AA504" s="138" t="s">
        <v>31</v>
      </c>
      <c r="AB504" s="138"/>
      <c r="AC504" s="138"/>
    </row>
    <row r="505" spans="1:43">
      <c r="H505" s="138"/>
      <c r="I505" s="138"/>
      <c r="J505" s="138"/>
      <c r="V505" s="17"/>
      <c r="AA505" s="138"/>
      <c r="AB505" s="138"/>
      <c r="AC505" s="138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-867.12000000000012</v>
      </c>
      <c r="E509" s="139" t="s">
        <v>20</v>
      </c>
      <c r="F509" s="139"/>
      <c r="G509" s="139"/>
      <c r="H509" s="139"/>
      <c r="V509" s="17"/>
      <c r="X509" s="23" t="s">
        <v>32</v>
      </c>
      <c r="Y509" s="20">
        <f>IF(B1309="PAGADO",0,C514)</f>
        <v>-867.12000000000012</v>
      </c>
      <c r="AA509" s="139" t="s">
        <v>20</v>
      </c>
      <c r="AB509" s="139"/>
      <c r="AC509" s="139"/>
      <c r="AD509" s="139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867.12000000000012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867.12000000000012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-867.12000000000012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-867.12000000000012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1" t="str">
        <f>IF(Y514&lt;0,"NO PAGAR","COBRAR'")</f>
        <v>NO PAGAR</v>
      </c>
      <c r="Y515" s="141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41" t="str">
        <f>IF(C514&lt;0,"NO PAGAR","COBRAR'")</f>
        <v>NO PAGAR</v>
      </c>
      <c r="C516" s="141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32" t="s">
        <v>9</v>
      </c>
      <c r="C517" s="133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2" t="s">
        <v>9</v>
      </c>
      <c r="Y517" s="133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ADELANTADO</v>
      </c>
      <c r="C518" s="10">
        <f>IF(Y469&lt;=0,Y469*-1)</f>
        <v>867.12000000000012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867.12000000000012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34" t="s">
        <v>7</v>
      </c>
      <c r="F525" s="135"/>
      <c r="G525" s="136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34" t="s">
        <v>7</v>
      </c>
      <c r="AB525" s="135"/>
      <c r="AC525" s="136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34" t="s">
        <v>7</v>
      </c>
      <c r="O527" s="135"/>
      <c r="P527" s="135"/>
      <c r="Q527" s="136"/>
      <c r="R527" s="18">
        <f>SUM(R511:R526)</f>
        <v>0</v>
      </c>
      <c r="S527" s="3"/>
      <c r="V527" s="17"/>
      <c r="X527" s="12"/>
      <c r="Y527" s="10"/>
      <c r="AJ527" s="134" t="s">
        <v>7</v>
      </c>
      <c r="AK527" s="135"/>
      <c r="AL527" s="135"/>
      <c r="AM527" s="136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867.12000000000012</v>
      </c>
      <c r="D537" t="s">
        <v>22</v>
      </c>
      <c r="E537" t="s">
        <v>21</v>
      </c>
      <c r="V537" s="17"/>
      <c r="X537" s="15" t="s">
        <v>18</v>
      </c>
      <c r="Y537" s="16">
        <f>SUM(Y518:Y536)</f>
        <v>867.12000000000012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37" t="s">
        <v>29</v>
      </c>
      <c r="AD557" s="137"/>
      <c r="AE557" s="137"/>
    </row>
    <row r="558" spans="8:31">
      <c r="H558" s="138" t="s">
        <v>28</v>
      </c>
      <c r="I558" s="138"/>
      <c r="J558" s="138"/>
      <c r="V558" s="17"/>
      <c r="AC558" s="137"/>
      <c r="AD558" s="137"/>
      <c r="AE558" s="137"/>
    </row>
    <row r="559" spans="8:31">
      <c r="H559" s="138"/>
      <c r="I559" s="138"/>
      <c r="J559" s="138"/>
      <c r="V559" s="17"/>
      <c r="AC559" s="137"/>
      <c r="AD559" s="137"/>
      <c r="AE559" s="137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-867.12000000000012</v>
      </c>
      <c r="E563" s="139" t="s">
        <v>20</v>
      </c>
      <c r="F563" s="139"/>
      <c r="G563" s="139"/>
      <c r="H563" s="139"/>
      <c r="V563" s="17"/>
      <c r="X563" s="23" t="s">
        <v>32</v>
      </c>
      <c r="Y563" s="20">
        <f>IF(B563="PAGADO",0,C568)</f>
        <v>-867.12000000000012</v>
      </c>
      <c r="AA563" s="139" t="s">
        <v>20</v>
      </c>
      <c r="AB563" s="139"/>
      <c r="AC563" s="139"/>
      <c r="AD563" s="139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867.12000000000012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867.12000000000012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-867.12000000000012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-867.12000000000012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40" t="str">
        <f>IF(C568&lt;0,"NO PAGAR","COBRAR")</f>
        <v>NO PAGAR</v>
      </c>
      <c r="C569" s="14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40" t="str">
        <f>IF(Y568&lt;0,"NO PAGAR","COBRAR")</f>
        <v>NO PAGAR</v>
      </c>
      <c r="Y569" s="14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32" t="s">
        <v>9</v>
      </c>
      <c r="C570" s="133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2" t="s">
        <v>9</v>
      </c>
      <c r="Y570" s="133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867.12000000000012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867.12000000000012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34" t="s">
        <v>7</v>
      </c>
      <c r="F579" s="135"/>
      <c r="G579" s="136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34" t="s">
        <v>7</v>
      </c>
      <c r="AB579" s="135"/>
      <c r="AC579" s="136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34" t="s">
        <v>7</v>
      </c>
      <c r="O581" s="135"/>
      <c r="P581" s="135"/>
      <c r="Q581" s="136"/>
      <c r="R581" s="18">
        <f>SUM(R565:R580)</f>
        <v>0</v>
      </c>
      <c r="S581" s="3"/>
      <c r="V581" s="17"/>
      <c r="X581" s="12"/>
      <c r="Y581" s="10"/>
      <c r="AJ581" s="134" t="s">
        <v>7</v>
      </c>
      <c r="AK581" s="135"/>
      <c r="AL581" s="135"/>
      <c r="AM581" s="136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867.12000000000012</v>
      </c>
      <c r="V590" s="17"/>
      <c r="X590" s="15" t="s">
        <v>18</v>
      </c>
      <c r="Y590" s="16">
        <f>SUM(Y571:Y589)</f>
        <v>867.12000000000012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38" t="s">
        <v>30</v>
      </c>
      <c r="I603" s="138"/>
      <c r="J603" s="138"/>
      <c r="V603" s="17"/>
      <c r="AA603" s="138" t="s">
        <v>31</v>
      </c>
      <c r="AB603" s="138"/>
      <c r="AC603" s="138"/>
    </row>
    <row r="604" spans="1:43">
      <c r="H604" s="138"/>
      <c r="I604" s="138"/>
      <c r="J604" s="138"/>
      <c r="V604" s="17"/>
      <c r="AA604" s="138"/>
      <c r="AB604" s="138"/>
      <c r="AC604" s="138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-867.12000000000012</v>
      </c>
      <c r="E608" s="139" t="s">
        <v>20</v>
      </c>
      <c r="F608" s="139"/>
      <c r="G608" s="139"/>
      <c r="H608" s="139"/>
      <c r="V608" s="17"/>
      <c r="X608" s="23" t="s">
        <v>32</v>
      </c>
      <c r="Y608" s="20">
        <f>IF(B1408="PAGADO",0,C613)</f>
        <v>-867.12000000000012</v>
      </c>
      <c r="AA608" s="139" t="s">
        <v>20</v>
      </c>
      <c r="AB608" s="139"/>
      <c r="AC608" s="139"/>
      <c r="AD608" s="139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867.12000000000012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867.12000000000012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-867.12000000000012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-867.12000000000012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1" t="str">
        <f>IF(Y613&lt;0,"NO PAGAR","COBRAR'")</f>
        <v>NO PAGAR</v>
      </c>
      <c r="Y614" s="141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41" t="str">
        <f>IF(C613&lt;0,"NO PAGAR","COBRAR'")</f>
        <v>NO PAGAR</v>
      </c>
      <c r="C615" s="141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32" t="s">
        <v>9</v>
      </c>
      <c r="C616" s="133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2" t="s">
        <v>9</v>
      </c>
      <c r="Y616" s="133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ADELANTADO</v>
      </c>
      <c r="C617" s="10">
        <f>IF(Y568&lt;=0,Y568*-1)</f>
        <v>867.12000000000012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867.12000000000012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34" t="s">
        <v>7</v>
      </c>
      <c r="F624" s="135"/>
      <c r="G624" s="136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34" t="s">
        <v>7</v>
      </c>
      <c r="AB624" s="135"/>
      <c r="AC624" s="136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34" t="s">
        <v>7</v>
      </c>
      <c r="O626" s="135"/>
      <c r="P626" s="135"/>
      <c r="Q626" s="136"/>
      <c r="R626" s="18">
        <f>SUM(R610:R625)</f>
        <v>0</v>
      </c>
      <c r="S626" s="3"/>
      <c r="V626" s="17"/>
      <c r="X626" s="12"/>
      <c r="Y626" s="10"/>
      <c r="AJ626" s="134" t="s">
        <v>7</v>
      </c>
      <c r="AK626" s="135"/>
      <c r="AL626" s="135"/>
      <c r="AM626" s="136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867.12000000000012</v>
      </c>
      <c r="D636" t="s">
        <v>22</v>
      </c>
      <c r="E636" t="s">
        <v>21</v>
      </c>
      <c r="V636" s="17"/>
      <c r="X636" s="15" t="s">
        <v>18</v>
      </c>
      <c r="Y636" s="16">
        <f>SUM(Y617:Y635)</f>
        <v>867.12000000000012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37" t="s">
        <v>29</v>
      </c>
      <c r="AD650" s="137"/>
      <c r="AE650" s="137"/>
    </row>
    <row r="651" spans="2:31">
      <c r="H651" s="138" t="s">
        <v>28</v>
      </c>
      <c r="I651" s="138"/>
      <c r="J651" s="138"/>
      <c r="V651" s="17"/>
      <c r="AC651" s="137"/>
      <c r="AD651" s="137"/>
      <c r="AE651" s="137"/>
    </row>
    <row r="652" spans="2:31">
      <c r="H652" s="138"/>
      <c r="I652" s="138"/>
      <c r="J652" s="138"/>
      <c r="V652" s="17"/>
      <c r="AC652" s="137"/>
      <c r="AD652" s="137"/>
      <c r="AE652" s="137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-867.12000000000012</v>
      </c>
      <c r="E656" s="139" t="s">
        <v>20</v>
      </c>
      <c r="F656" s="139"/>
      <c r="G656" s="139"/>
      <c r="H656" s="139"/>
      <c r="V656" s="17"/>
      <c r="X656" s="23" t="s">
        <v>32</v>
      </c>
      <c r="Y656" s="20">
        <f>IF(B656="PAGADO",0,C661)</f>
        <v>-867.12000000000012</v>
      </c>
      <c r="AA656" s="139" t="s">
        <v>20</v>
      </c>
      <c r="AB656" s="139"/>
      <c r="AC656" s="139"/>
      <c r="AD656" s="139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867.12000000000012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867.12000000000012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-867.12000000000012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-867.12000000000012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40" t="str">
        <f>IF(C661&lt;0,"NO PAGAR","COBRAR")</f>
        <v>NO PAGAR</v>
      </c>
      <c r="C662" s="14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40" t="str">
        <f>IF(Y661&lt;0,"NO PAGAR","COBRAR")</f>
        <v>NO PAGAR</v>
      </c>
      <c r="Y662" s="14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32" t="s">
        <v>9</v>
      </c>
      <c r="C663" s="133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2" t="s">
        <v>9</v>
      </c>
      <c r="Y663" s="133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867.12000000000012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867.12000000000012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34" t="s">
        <v>7</v>
      </c>
      <c r="F672" s="135"/>
      <c r="G672" s="136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34" t="s">
        <v>7</v>
      </c>
      <c r="AB672" s="135"/>
      <c r="AC672" s="136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34" t="s">
        <v>7</v>
      </c>
      <c r="O674" s="135"/>
      <c r="P674" s="135"/>
      <c r="Q674" s="136"/>
      <c r="R674" s="18">
        <f>SUM(R658:R673)</f>
        <v>0</v>
      </c>
      <c r="S674" s="3"/>
      <c r="V674" s="17"/>
      <c r="X674" s="12"/>
      <c r="Y674" s="10"/>
      <c r="AJ674" s="134" t="s">
        <v>7</v>
      </c>
      <c r="AK674" s="135"/>
      <c r="AL674" s="135"/>
      <c r="AM674" s="136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867.12000000000012</v>
      </c>
      <c r="V683" s="17"/>
      <c r="X683" s="15" t="s">
        <v>18</v>
      </c>
      <c r="Y683" s="16">
        <f>SUM(Y664:Y682)</f>
        <v>867.12000000000012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38" t="s">
        <v>30</v>
      </c>
      <c r="I696" s="138"/>
      <c r="J696" s="138"/>
      <c r="V696" s="17"/>
      <c r="AA696" s="138" t="s">
        <v>31</v>
      </c>
      <c r="AB696" s="138"/>
      <c r="AC696" s="138"/>
    </row>
    <row r="697" spans="1:43">
      <c r="H697" s="138"/>
      <c r="I697" s="138"/>
      <c r="J697" s="138"/>
      <c r="V697" s="17"/>
      <c r="AA697" s="138"/>
      <c r="AB697" s="138"/>
      <c r="AC697" s="138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-867.12000000000012</v>
      </c>
      <c r="E701" s="139" t="s">
        <v>20</v>
      </c>
      <c r="F701" s="139"/>
      <c r="G701" s="139"/>
      <c r="H701" s="139"/>
      <c r="V701" s="17"/>
      <c r="X701" s="23" t="s">
        <v>32</v>
      </c>
      <c r="Y701" s="20">
        <f>IF(B1501="PAGADO",0,C706)</f>
        <v>-867.12000000000012</v>
      </c>
      <c r="AA701" s="139" t="s">
        <v>20</v>
      </c>
      <c r="AB701" s="139"/>
      <c r="AC701" s="139"/>
      <c r="AD701" s="139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867.12000000000012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867.12000000000012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-867.12000000000012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-867.12000000000012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1" t="str">
        <f>IF(Y706&lt;0,"NO PAGAR","COBRAR'")</f>
        <v>NO PAGAR</v>
      </c>
      <c r="Y707" s="141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41" t="str">
        <f>IF(C706&lt;0,"NO PAGAR","COBRAR'")</f>
        <v>NO PAGAR</v>
      </c>
      <c r="C708" s="141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32" t="s">
        <v>9</v>
      </c>
      <c r="C709" s="133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2" t="s">
        <v>9</v>
      </c>
      <c r="Y709" s="133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ADELANTADO</v>
      </c>
      <c r="C710" s="10">
        <f>IF(Y661&lt;=0,Y661*-1)</f>
        <v>867.12000000000012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867.12000000000012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34" t="s">
        <v>7</v>
      </c>
      <c r="F717" s="135"/>
      <c r="G717" s="136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34" t="s">
        <v>7</v>
      </c>
      <c r="AB717" s="135"/>
      <c r="AC717" s="136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34" t="s">
        <v>7</v>
      </c>
      <c r="O719" s="135"/>
      <c r="P719" s="135"/>
      <c r="Q719" s="136"/>
      <c r="R719" s="18">
        <f>SUM(R703:R718)</f>
        <v>0</v>
      </c>
      <c r="S719" s="3"/>
      <c r="V719" s="17"/>
      <c r="X719" s="12"/>
      <c r="Y719" s="10"/>
      <c r="AJ719" s="134" t="s">
        <v>7</v>
      </c>
      <c r="AK719" s="135"/>
      <c r="AL719" s="135"/>
      <c r="AM719" s="136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867.12000000000012</v>
      </c>
      <c r="D729" t="s">
        <v>22</v>
      </c>
      <c r="E729" t="s">
        <v>21</v>
      </c>
      <c r="V729" s="17"/>
      <c r="X729" s="15" t="s">
        <v>18</v>
      </c>
      <c r="Y729" s="16">
        <f>SUM(Y710:Y728)</f>
        <v>867.12000000000012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37" t="s">
        <v>29</v>
      </c>
      <c r="AD743" s="137"/>
      <c r="AE743" s="137"/>
    </row>
    <row r="744" spans="2:41">
      <c r="H744" s="138" t="s">
        <v>28</v>
      </c>
      <c r="I744" s="138"/>
      <c r="J744" s="138"/>
      <c r="V744" s="17"/>
      <c r="AC744" s="137"/>
      <c r="AD744" s="137"/>
      <c r="AE744" s="137"/>
    </row>
    <row r="745" spans="2:41">
      <c r="H745" s="138"/>
      <c r="I745" s="138"/>
      <c r="J745" s="138"/>
      <c r="V745" s="17"/>
      <c r="AC745" s="137"/>
      <c r="AD745" s="137"/>
      <c r="AE745" s="137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-867.12000000000012</v>
      </c>
      <c r="E749" s="139" t="s">
        <v>20</v>
      </c>
      <c r="F749" s="139"/>
      <c r="G749" s="139"/>
      <c r="H749" s="139"/>
      <c r="V749" s="17"/>
      <c r="X749" s="23" t="s">
        <v>32</v>
      </c>
      <c r="Y749" s="20">
        <f>IF(B749="PAGADO",0,C754)</f>
        <v>-867.12000000000012</v>
      </c>
      <c r="AA749" s="139" t="s">
        <v>20</v>
      </c>
      <c r="AB749" s="139"/>
      <c r="AC749" s="139"/>
      <c r="AD749" s="139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867.12000000000012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867.12000000000012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-867.12000000000012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-867.12000000000012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40" t="str">
        <f>IF(C754&lt;0,"NO PAGAR","COBRAR")</f>
        <v>NO PAGAR</v>
      </c>
      <c r="C755" s="14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40" t="str">
        <f>IF(Y754&lt;0,"NO PAGAR","COBRAR")</f>
        <v>NO PAGAR</v>
      </c>
      <c r="Y755" s="14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32" t="s">
        <v>9</v>
      </c>
      <c r="C756" s="133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2" t="s">
        <v>9</v>
      </c>
      <c r="Y756" s="133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867.12000000000012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867.12000000000012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34" t="s">
        <v>7</v>
      </c>
      <c r="F765" s="135"/>
      <c r="G765" s="136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34" t="s">
        <v>7</v>
      </c>
      <c r="AB765" s="135"/>
      <c r="AC765" s="136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34" t="s">
        <v>7</v>
      </c>
      <c r="O767" s="135"/>
      <c r="P767" s="135"/>
      <c r="Q767" s="136"/>
      <c r="R767" s="18">
        <f>SUM(R751:R766)</f>
        <v>0</v>
      </c>
      <c r="S767" s="3"/>
      <c r="V767" s="17"/>
      <c r="X767" s="12"/>
      <c r="Y767" s="10"/>
      <c r="AJ767" s="134" t="s">
        <v>7</v>
      </c>
      <c r="AK767" s="135"/>
      <c r="AL767" s="135"/>
      <c r="AM767" s="136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867.12000000000012</v>
      </c>
      <c r="V776" s="17"/>
      <c r="X776" s="15" t="s">
        <v>18</v>
      </c>
      <c r="Y776" s="16">
        <f>SUM(Y757:Y775)</f>
        <v>867.12000000000012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38" t="s">
        <v>30</v>
      </c>
      <c r="I789" s="138"/>
      <c r="J789" s="138"/>
      <c r="V789" s="17"/>
      <c r="AA789" s="138" t="s">
        <v>31</v>
      </c>
      <c r="AB789" s="138"/>
      <c r="AC789" s="138"/>
    </row>
    <row r="790" spans="1:43">
      <c r="H790" s="138"/>
      <c r="I790" s="138"/>
      <c r="J790" s="138"/>
      <c r="V790" s="17"/>
      <c r="AA790" s="138"/>
      <c r="AB790" s="138"/>
      <c r="AC790" s="138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-867.12000000000012</v>
      </c>
      <c r="E794" s="139" t="s">
        <v>20</v>
      </c>
      <c r="F794" s="139"/>
      <c r="G794" s="139"/>
      <c r="H794" s="139"/>
      <c r="V794" s="17"/>
      <c r="X794" s="23" t="s">
        <v>32</v>
      </c>
      <c r="Y794" s="20">
        <f>IF(B1594="PAGADO",0,C799)</f>
        <v>-867.12000000000012</v>
      </c>
      <c r="AA794" s="139" t="s">
        <v>20</v>
      </c>
      <c r="AB794" s="139"/>
      <c r="AC794" s="139"/>
      <c r="AD794" s="139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867.12000000000012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867.12000000000012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-867.12000000000012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-867.12000000000012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1" t="str">
        <f>IF(Y799&lt;0,"NO PAGAR","COBRAR'")</f>
        <v>NO PAGAR</v>
      </c>
      <c r="Y800" s="141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41" t="str">
        <f>IF(C799&lt;0,"NO PAGAR","COBRAR'")</f>
        <v>NO PAGAR</v>
      </c>
      <c r="C801" s="14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32" t="s">
        <v>9</v>
      </c>
      <c r="C802" s="133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2" t="s">
        <v>9</v>
      </c>
      <c r="Y802" s="133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ADELANTADO</v>
      </c>
      <c r="C803" s="10">
        <f>IF(Y754&lt;=0,Y754*-1)</f>
        <v>867.12000000000012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867.12000000000012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34" t="s">
        <v>7</v>
      </c>
      <c r="F810" s="135"/>
      <c r="G810" s="136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34" t="s">
        <v>7</v>
      </c>
      <c r="AB810" s="135"/>
      <c r="AC810" s="136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34" t="s">
        <v>7</v>
      </c>
      <c r="O812" s="135"/>
      <c r="P812" s="135"/>
      <c r="Q812" s="136"/>
      <c r="R812" s="18">
        <f>SUM(R796:R811)</f>
        <v>0</v>
      </c>
      <c r="S812" s="3"/>
      <c r="V812" s="17"/>
      <c r="X812" s="12"/>
      <c r="Y812" s="10"/>
      <c r="AJ812" s="134" t="s">
        <v>7</v>
      </c>
      <c r="AK812" s="135"/>
      <c r="AL812" s="135"/>
      <c r="AM812" s="136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867.12000000000012</v>
      </c>
      <c r="D822" t="s">
        <v>22</v>
      </c>
      <c r="E822" t="s">
        <v>21</v>
      </c>
      <c r="V822" s="17"/>
      <c r="X822" s="15" t="s">
        <v>18</v>
      </c>
      <c r="Y822" s="16">
        <f>SUM(Y803:Y821)</f>
        <v>867.12000000000012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37" t="s">
        <v>29</v>
      </c>
      <c r="AD836" s="137"/>
      <c r="AE836" s="137"/>
    </row>
    <row r="837" spans="2:41">
      <c r="H837" s="138" t="s">
        <v>28</v>
      </c>
      <c r="I837" s="138"/>
      <c r="J837" s="138"/>
      <c r="V837" s="17"/>
      <c r="AC837" s="137"/>
      <c r="AD837" s="137"/>
      <c r="AE837" s="137"/>
    </row>
    <row r="838" spans="2:41">
      <c r="H838" s="138"/>
      <c r="I838" s="138"/>
      <c r="J838" s="138"/>
      <c r="V838" s="17"/>
      <c r="AC838" s="137"/>
      <c r="AD838" s="137"/>
      <c r="AE838" s="137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-867.12000000000012</v>
      </c>
      <c r="E842" s="139" t="s">
        <v>20</v>
      </c>
      <c r="F842" s="139"/>
      <c r="G842" s="139"/>
      <c r="H842" s="139"/>
      <c r="V842" s="17"/>
      <c r="X842" s="23" t="s">
        <v>32</v>
      </c>
      <c r="Y842" s="20">
        <f>IF(B842="PAGADO",0,C847)</f>
        <v>-867.12000000000012</v>
      </c>
      <c r="AA842" s="139" t="s">
        <v>20</v>
      </c>
      <c r="AB842" s="139"/>
      <c r="AC842" s="139"/>
      <c r="AD842" s="139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867.12000000000012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867.12000000000012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-867.12000000000012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-867.12000000000012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40" t="str">
        <f>IF(C847&lt;0,"NO PAGAR","COBRAR")</f>
        <v>NO PAGAR</v>
      </c>
      <c r="C848" s="14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40" t="str">
        <f>IF(Y847&lt;0,"NO PAGAR","COBRAR")</f>
        <v>NO PAGAR</v>
      </c>
      <c r="Y848" s="14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32" t="s">
        <v>9</v>
      </c>
      <c r="C849" s="133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2" t="s">
        <v>9</v>
      </c>
      <c r="Y849" s="133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867.12000000000012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867.12000000000012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34" t="s">
        <v>7</v>
      </c>
      <c r="F858" s="135"/>
      <c r="G858" s="136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34" t="s">
        <v>7</v>
      </c>
      <c r="AB858" s="135"/>
      <c r="AC858" s="136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34" t="s">
        <v>7</v>
      </c>
      <c r="O860" s="135"/>
      <c r="P860" s="135"/>
      <c r="Q860" s="136"/>
      <c r="R860" s="18">
        <f>SUM(R844:R859)</f>
        <v>0</v>
      </c>
      <c r="S860" s="3"/>
      <c r="V860" s="17"/>
      <c r="X860" s="12"/>
      <c r="Y860" s="10"/>
      <c r="AJ860" s="134" t="s">
        <v>7</v>
      </c>
      <c r="AK860" s="135"/>
      <c r="AL860" s="135"/>
      <c r="AM860" s="136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867.12000000000012</v>
      </c>
      <c r="V869" s="17"/>
      <c r="X869" s="15" t="s">
        <v>18</v>
      </c>
      <c r="Y869" s="16">
        <f>SUM(Y850:Y868)</f>
        <v>867.12000000000012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38" t="s">
        <v>30</v>
      </c>
      <c r="I882" s="138"/>
      <c r="J882" s="138"/>
      <c r="V882" s="17"/>
      <c r="AA882" s="138" t="s">
        <v>31</v>
      </c>
      <c r="AB882" s="138"/>
      <c r="AC882" s="138"/>
    </row>
    <row r="883" spans="2:41">
      <c r="H883" s="138"/>
      <c r="I883" s="138"/>
      <c r="J883" s="138"/>
      <c r="V883" s="17"/>
      <c r="AA883" s="138"/>
      <c r="AB883" s="138"/>
      <c r="AC883" s="138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-867.12000000000012</v>
      </c>
      <c r="E887" s="139" t="s">
        <v>20</v>
      </c>
      <c r="F887" s="139"/>
      <c r="G887" s="139"/>
      <c r="H887" s="139"/>
      <c r="V887" s="17"/>
      <c r="X887" s="23" t="s">
        <v>32</v>
      </c>
      <c r="Y887" s="20">
        <f>IF(B1687="PAGADO",0,C892)</f>
        <v>-867.12000000000012</v>
      </c>
      <c r="AA887" s="139" t="s">
        <v>20</v>
      </c>
      <c r="AB887" s="139"/>
      <c r="AC887" s="139"/>
      <c r="AD887" s="139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867.12000000000012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867.12000000000012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-867.12000000000012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-867.12000000000012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1" t="str">
        <f>IF(Y892&lt;0,"NO PAGAR","COBRAR'")</f>
        <v>NO PAGAR</v>
      </c>
      <c r="Y893" s="141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41" t="str">
        <f>IF(C892&lt;0,"NO PAGAR","COBRAR'")</f>
        <v>NO PAGAR</v>
      </c>
      <c r="C894" s="141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32" t="s">
        <v>9</v>
      </c>
      <c r="C895" s="133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2" t="s">
        <v>9</v>
      </c>
      <c r="Y895" s="133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ADELANTADO</v>
      </c>
      <c r="C896" s="10">
        <f>IF(Y847&lt;=0,Y847*-1)</f>
        <v>867.12000000000012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867.12000000000012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34" t="s">
        <v>7</v>
      </c>
      <c r="F903" s="135"/>
      <c r="G903" s="136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34" t="s">
        <v>7</v>
      </c>
      <c r="AB903" s="135"/>
      <c r="AC903" s="136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34" t="s">
        <v>7</v>
      </c>
      <c r="O905" s="135"/>
      <c r="P905" s="135"/>
      <c r="Q905" s="136"/>
      <c r="R905" s="18">
        <f>SUM(R889:R904)</f>
        <v>0</v>
      </c>
      <c r="S905" s="3"/>
      <c r="V905" s="17"/>
      <c r="X905" s="12"/>
      <c r="Y905" s="10"/>
      <c r="AJ905" s="134" t="s">
        <v>7</v>
      </c>
      <c r="AK905" s="135"/>
      <c r="AL905" s="135"/>
      <c r="AM905" s="136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867.12000000000012</v>
      </c>
      <c r="D915" t="s">
        <v>22</v>
      </c>
      <c r="E915" t="s">
        <v>21</v>
      </c>
      <c r="V915" s="17"/>
      <c r="X915" s="15" t="s">
        <v>18</v>
      </c>
      <c r="Y915" s="16">
        <f>SUM(Y896:Y914)</f>
        <v>867.12000000000012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37" t="s">
        <v>29</v>
      </c>
      <c r="AD930" s="137"/>
      <c r="AE930" s="137"/>
    </row>
    <row r="931" spans="2:41">
      <c r="H931" s="138" t="s">
        <v>28</v>
      </c>
      <c r="I931" s="138"/>
      <c r="J931" s="138"/>
      <c r="V931" s="17"/>
      <c r="AC931" s="137"/>
      <c r="AD931" s="137"/>
      <c r="AE931" s="137"/>
    </row>
    <row r="932" spans="2:41">
      <c r="H932" s="138"/>
      <c r="I932" s="138"/>
      <c r="J932" s="138"/>
      <c r="V932" s="17"/>
      <c r="AC932" s="137"/>
      <c r="AD932" s="137"/>
      <c r="AE932" s="137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-867.12000000000012</v>
      </c>
      <c r="E936" s="139" t="s">
        <v>20</v>
      </c>
      <c r="F936" s="139"/>
      <c r="G936" s="139"/>
      <c r="H936" s="139"/>
      <c r="V936" s="17"/>
      <c r="X936" s="23" t="s">
        <v>32</v>
      </c>
      <c r="Y936" s="20">
        <f>IF(B936="PAGADO",0,C941)</f>
        <v>-867.12000000000012</v>
      </c>
      <c r="AA936" s="139" t="s">
        <v>20</v>
      </c>
      <c r="AB936" s="139"/>
      <c r="AC936" s="139"/>
      <c r="AD936" s="139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867.12000000000012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867.12000000000012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-867.12000000000012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-867.12000000000012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40" t="str">
        <f>IF(C941&lt;0,"NO PAGAR","COBRAR")</f>
        <v>NO PAGAR</v>
      </c>
      <c r="C942" s="14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40" t="str">
        <f>IF(Y941&lt;0,"NO PAGAR","COBRAR")</f>
        <v>NO PAGAR</v>
      </c>
      <c r="Y942" s="14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32" t="s">
        <v>9</v>
      </c>
      <c r="C943" s="133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2" t="s">
        <v>9</v>
      </c>
      <c r="Y943" s="133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867.12000000000012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867.12000000000012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4" t="s">
        <v>7</v>
      </c>
      <c r="F952" s="135"/>
      <c r="G952" s="136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4" t="s">
        <v>7</v>
      </c>
      <c r="AB952" s="135"/>
      <c r="AC952" s="136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34" t="s">
        <v>7</v>
      </c>
      <c r="O954" s="135"/>
      <c r="P954" s="135"/>
      <c r="Q954" s="136"/>
      <c r="R954" s="18">
        <f>SUM(R938:R953)</f>
        <v>0</v>
      </c>
      <c r="S954" s="3"/>
      <c r="V954" s="17"/>
      <c r="X954" s="12"/>
      <c r="Y954" s="10"/>
      <c r="AJ954" s="134" t="s">
        <v>7</v>
      </c>
      <c r="AK954" s="135"/>
      <c r="AL954" s="135"/>
      <c r="AM954" s="136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867.12000000000012</v>
      </c>
      <c r="V963" s="17"/>
      <c r="X963" s="15" t="s">
        <v>18</v>
      </c>
      <c r="Y963" s="16">
        <f>SUM(Y944:Y962)</f>
        <v>867.12000000000012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38" t="s">
        <v>30</v>
      </c>
      <c r="I976" s="138"/>
      <c r="J976" s="138"/>
      <c r="V976" s="17"/>
      <c r="AA976" s="138" t="s">
        <v>31</v>
      </c>
      <c r="AB976" s="138"/>
      <c r="AC976" s="138"/>
    </row>
    <row r="977" spans="2:41">
      <c r="H977" s="138"/>
      <c r="I977" s="138"/>
      <c r="J977" s="138"/>
      <c r="V977" s="17"/>
      <c r="AA977" s="138"/>
      <c r="AB977" s="138"/>
      <c r="AC977" s="138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-867.12000000000012</v>
      </c>
      <c r="E981" s="139" t="s">
        <v>20</v>
      </c>
      <c r="F981" s="139"/>
      <c r="G981" s="139"/>
      <c r="H981" s="139"/>
      <c r="V981" s="17"/>
      <c r="X981" s="23" t="s">
        <v>32</v>
      </c>
      <c r="Y981" s="20">
        <f>IF(B1781="PAGADO",0,C986)</f>
        <v>-867.12000000000012</v>
      </c>
      <c r="AA981" s="139" t="s">
        <v>20</v>
      </c>
      <c r="AB981" s="139"/>
      <c r="AC981" s="139"/>
      <c r="AD981" s="139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867.12000000000012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867.12000000000012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-867.12000000000012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-867.12000000000012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1" t="str">
        <f>IF(Y986&lt;0,"NO PAGAR","COBRAR'")</f>
        <v>NO PAGAR</v>
      </c>
      <c r="Y987" s="141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41" t="str">
        <f>IF(C986&lt;0,"NO PAGAR","COBRAR'")</f>
        <v>NO PAGAR</v>
      </c>
      <c r="C988" s="14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32" t="s">
        <v>9</v>
      </c>
      <c r="C989" s="133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2" t="s">
        <v>9</v>
      </c>
      <c r="Y989" s="133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ADELANTADO</v>
      </c>
      <c r="C990" s="10">
        <f>IF(Y941&lt;=0,Y941*-1)</f>
        <v>867.12000000000012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867.12000000000012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34" t="s">
        <v>7</v>
      </c>
      <c r="F997" s="135"/>
      <c r="G997" s="136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34" t="s">
        <v>7</v>
      </c>
      <c r="AB997" s="135"/>
      <c r="AC997" s="136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34" t="s">
        <v>7</v>
      </c>
      <c r="O999" s="135"/>
      <c r="P999" s="135"/>
      <c r="Q999" s="136"/>
      <c r="R999" s="18">
        <f>SUM(R983:R998)</f>
        <v>0</v>
      </c>
      <c r="S999" s="3"/>
      <c r="V999" s="17"/>
      <c r="X999" s="12"/>
      <c r="Y999" s="10"/>
      <c r="AJ999" s="134" t="s">
        <v>7</v>
      </c>
      <c r="AK999" s="135"/>
      <c r="AL999" s="135"/>
      <c r="AM999" s="136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867.12000000000012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867.12000000000012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37" t="s">
        <v>29</v>
      </c>
      <c r="AD1023" s="137"/>
      <c r="AE1023" s="137"/>
    </row>
    <row r="1024" spans="2:31">
      <c r="H1024" s="138" t="s">
        <v>28</v>
      </c>
      <c r="I1024" s="138"/>
      <c r="J1024" s="138"/>
      <c r="V1024" s="17"/>
      <c r="AC1024" s="137"/>
      <c r="AD1024" s="137"/>
      <c r="AE1024" s="137"/>
    </row>
    <row r="1025" spans="2:41">
      <c r="H1025" s="138"/>
      <c r="I1025" s="138"/>
      <c r="J1025" s="138"/>
      <c r="V1025" s="17"/>
      <c r="AC1025" s="137"/>
      <c r="AD1025" s="137"/>
      <c r="AE1025" s="137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-867.12000000000012</v>
      </c>
      <c r="E1029" s="139" t="s">
        <v>20</v>
      </c>
      <c r="F1029" s="139"/>
      <c r="G1029" s="139"/>
      <c r="H1029" s="139"/>
      <c r="V1029" s="17"/>
      <c r="X1029" s="23" t="s">
        <v>32</v>
      </c>
      <c r="Y1029" s="20">
        <f>IF(B1029="PAGADO",0,C1034)</f>
        <v>-867.12000000000012</v>
      </c>
      <c r="AA1029" s="139" t="s">
        <v>20</v>
      </c>
      <c r="AB1029" s="139"/>
      <c r="AC1029" s="139"/>
      <c r="AD1029" s="139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867.12000000000012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867.12000000000012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-867.12000000000012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-867.12000000000012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40" t="str">
        <f>IF(C1034&lt;0,"NO PAGAR","COBRAR")</f>
        <v>NO PAGAR</v>
      </c>
      <c r="C1035" s="14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40" t="str">
        <f>IF(Y1034&lt;0,"NO PAGAR","COBRAR")</f>
        <v>NO PAGAR</v>
      </c>
      <c r="Y1035" s="14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32" t="s">
        <v>9</v>
      </c>
      <c r="C1036" s="133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2" t="s">
        <v>9</v>
      </c>
      <c r="Y1036" s="133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867.12000000000012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867.12000000000012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4" t="s">
        <v>7</v>
      </c>
      <c r="F1045" s="135"/>
      <c r="G1045" s="136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4" t="s">
        <v>7</v>
      </c>
      <c r="AB1045" s="135"/>
      <c r="AC1045" s="136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34" t="s">
        <v>7</v>
      </c>
      <c r="O1047" s="135"/>
      <c r="P1047" s="135"/>
      <c r="Q1047" s="136"/>
      <c r="R1047" s="18">
        <f>SUM(R1031:R1046)</f>
        <v>0</v>
      </c>
      <c r="S1047" s="3"/>
      <c r="V1047" s="17"/>
      <c r="X1047" s="12"/>
      <c r="Y1047" s="10"/>
      <c r="AJ1047" s="134" t="s">
        <v>7</v>
      </c>
      <c r="AK1047" s="135"/>
      <c r="AL1047" s="135"/>
      <c r="AM1047" s="136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867.12000000000012</v>
      </c>
      <c r="V1056" s="17"/>
      <c r="X1056" s="15" t="s">
        <v>18</v>
      </c>
      <c r="Y1056" s="16">
        <f>SUM(Y1037:Y1055)</f>
        <v>867.12000000000012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38" t="s">
        <v>30</v>
      </c>
      <c r="I1069" s="138"/>
      <c r="J1069" s="138"/>
      <c r="V1069" s="17"/>
      <c r="AA1069" s="138" t="s">
        <v>31</v>
      </c>
      <c r="AB1069" s="138"/>
      <c r="AC1069" s="138"/>
    </row>
    <row r="1070" spans="1:43">
      <c r="H1070" s="138"/>
      <c r="I1070" s="138"/>
      <c r="J1070" s="138"/>
      <c r="V1070" s="17"/>
      <c r="AA1070" s="138"/>
      <c r="AB1070" s="138"/>
      <c r="AC1070" s="138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-867.12000000000012</v>
      </c>
      <c r="E1074" s="139" t="s">
        <v>20</v>
      </c>
      <c r="F1074" s="139"/>
      <c r="G1074" s="139"/>
      <c r="H1074" s="139"/>
      <c r="V1074" s="17"/>
      <c r="X1074" s="23" t="s">
        <v>32</v>
      </c>
      <c r="Y1074" s="20">
        <f>IF(B1874="PAGADO",0,C1079)</f>
        <v>-867.12000000000012</v>
      </c>
      <c r="AA1074" s="139" t="s">
        <v>20</v>
      </c>
      <c r="AB1074" s="139"/>
      <c r="AC1074" s="139"/>
      <c r="AD1074" s="139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867.12000000000012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867.12000000000012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-867.12000000000012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-867.12000000000012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1" t="str">
        <f>IF(Y1079&lt;0,"NO PAGAR","COBRAR'")</f>
        <v>NO PAGAR</v>
      </c>
      <c r="Y1080" s="141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41" t="str">
        <f>IF(C1079&lt;0,"NO PAGAR","COBRAR'")</f>
        <v>NO PAGAR</v>
      </c>
      <c r="C1081" s="141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32" t="s">
        <v>9</v>
      </c>
      <c r="C1082" s="133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2" t="s">
        <v>9</v>
      </c>
      <c r="Y1082" s="133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ADELANTADO</v>
      </c>
      <c r="C1083" s="10">
        <f>IF(Y1034&lt;=0,Y1034*-1)</f>
        <v>867.12000000000012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867.12000000000012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34" t="s">
        <v>7</v>
      </c>
      <c r="F1090" s="135"/>
      <c r="G1090" s="136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34" t="s">
        <v>7</v>
      </c>
      <c r="AB1090" s="135"/>
      <c r="AC1090" s="136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34" t="s">
        <v>7</v>
      </c>
      <c r="O1092" s="135"/>
      <c r="P1092" s="135"/>
      <c r="Q1092" s="136"/>
      <c r="R1092" s="18">
        <f>SUM(R1076:R1091)</f>
        <v>0</v>
      </c>
      <c r="S1092" s="3"/>
      <c r="V1092" s="17"/>
      <c r="X1092" s="12"/>
      <c r="Y1092" s="10"/>
      <c r="AJ1092" s="134" t="s">
        <v>7</v>
      </c>
      <c r="AK1092" s="135"/>
      <c r="AL1092" s="135"/>
      <c r="AM1092" s="136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867.12000000000012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867.12000000000012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9">
    <mergeCell ref="E1090:G1090"/>
    <mergeCell ref="AA1090:AC1090"/>
    <mergeCell ref="N1092:Q1092"/>
    <mergeCell ref="AJ1092:AM1092"/>
    <mergeCell ref="E1074:H1074"/>
    <mergeCell ref="AA1074:AD1074"/>
    <mergeCell ref="X1080:Y1080"/>
    <mergeCell ref="B1081:C1081"/>
    <mergeCell ref="B1082:C1082"/>
    <mergeCell ref="X1082:Y1082"/>
    <mergeCell ref="E1045:G1045"/>
    <mergeCell ref="AA1045:AC1045"/>
    <mergeCell ref="N1047:Q1047"/>
    <mergeCell ref="AJ1047:AM1047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997:G997"/>
    <mergeCell ref="AA997:AC997"/>
    <mergeCell ref="N999:Q999"/>
    <mergeCell ref="AJ999:AM999"/>
    <mergeCell ref="AC1023:AE1025"/>
    <mergeCell ref="H1024:J1025"/>
    <mergeCell ref="E981:H981"/>
    <mergeCell ref="AA981:AD981"/>
    <mergeCell ref="X987:Y987"/>
    <mergeCell ref="B988:C988"/>
    <mergeCell ref="B989:C989"/>
    <mergeCell ref="X989:Y989"/>
    <mergeCell ref="E952:G952"/>
    <mergeCell ref="AA952:AC952"/>
    <mergeCell ref="N954:Q954"/>
    <mergeCell ref="AJ954:AM954"/>
    <mergeCell ref="H976:J977"/>
    <mergeCell ref="AA976:AC977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905:Q905"/>
    <mergeCell ref="AJ905:AM905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858:G858"/>
    <mergeCell ref="AA858:AC858"/>
    <mergeCell ref="N860:Q860"/>
    <mergeCell ref="AJ860:AM860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E810:G810"/>
    <mergeCell ref="AA810:AC810"/>
    <mergeCell ref="N812:Q812"/>
    <mergeCell ref="AJ812:AM812"/>
    <mergeCell ref="AC836:AE838"/>
    <mergeCell ref="H837:J838"/>
    <mergeCell ref="E794:H794"/>
    <mergeCell ref="AA794:AD794"/>
    <mergeCell ref="X800:Y800"/>
    <mergeCell ref="B801:C801"/>
    <mergeCell ref="B802:C802"/>
    <mergeCell ref="X802:Y802"/>
    <mergeCell ref="E765:G765"/>
    <mergeCell ref="AA765:AC765"/>
    <mergeCell ref="N767:Q767"/>
    <mergeCell ref="AJ767:AM767"/>
    <mergeCell ref="H789:J790"/>
    <mergeCell ref="AA789:AC790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9:Q719"/>
    <mergeCell ref="AJ719:AM719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672:G672"/>
    <mergeCell ref="AA672:AC672"/>
    <mergeCell ref="N674:Q674"/>
    <mergeCell ref="AJ674:AM674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E624:G624"/>
    <mergeCell ref="AA624:AC624"/>
    <mergeCell ref="N626:Q626"/>
    <mergeCell ref="AJ626:AM626"/>
    <mergeCell ref="AC650:AE652"/>
    <mergeCell ref="H651:J652"/>
    <mergeCell ref="E608:H608"/>
    <mergeCell ref="AA608:AD608"/>
    <mergeCell ref="X614:Y614"/>
    <mergeCell ref="B615:C615"/>
    <mergeCell ref="B616:C616"/>
    <mergeCell ref="X616:Y616"/>
    <mergeCell ref="E579:G579"/>
    <mergeCell ref="AA579:AC579"/>
    <mergeCell ref="N581:Q581"/>
    <mergeCell ref="AJ581:AM581"/>
    <mergeCell ref="H603:J604"/>
    <mergeCell ref="AA603:AC604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7:Q527"/>
    <mergeCell ref="AJ527:AM527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480:G480"/>
    <mergeCell ref="AA480:AC480"/>
    <mergeCell ref="N482:Q482"/>
    <mergeCell ref="AJ482:AM482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A434:AC434"/>
    <mergeCell ref="N436:Q436"/>
    <mergeCell ref="AJ436:AM436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22"/>
  <sheetViews>
    <sheetView topLeftCell="A406" zoomScaleNormal="100" workbookViewId="0">
      <selection activeCell="I419" sqref="I41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9" t="s">
        <v>20</v>
      </c>
      <c r="F8" s="139"/>
      <c r="G8" s="139"/>
      <c r="H8" s="139"/>
      <c r="V8" s="17"/>
      <c r="X8" s="23" t="s">
        <v>82</v>
      </c>
      <c r="Y8" s="20">
        <f>IF(B8="PAGADO",0,C13)</f>
        <v>0</v>
      </c>
      <c r="AA8" s="139" t="s">
        <v>20</v>
      </c>
      <c r="AB8" s="139"/>
      <c r="AC8" s="139"/>
      <c r="AD8" s="139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NO PAGAR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563.81999999999994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9" t="s">
        <v>20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20</v>
      </c>
      <c r="AB53" s="139"/>
      <c r="AC53" s="139"/>
      <c r="AD53" s="139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34" t="s">
        <v>7</v>
      </c>
      <c r="F69" s="135"/>
      <c r="G69" s="136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7" t="s">
        <v>29</v>
      </c>
      <c r="AD100" s="137"/>
      <c r="AE100" s="137"/>
    </row>
    <row r="101" spans="2:41">
      <c r="H101" s="138" t="s">
        <v>28</v>
      </c>
      <c r="I101" s="138"/>
      <c r="J101" s="138"/>
      <c r="V101" s="17"/>
      <c r="AC101" s="137"/>
      <c r="AD101" s="137"/>
      <c r="AE101" s="137"/>
    </row>
    <row r="102" spans="2:41">
      <c r="H102" s="138"/>
      <c r="I102" s="138"/>
      <c r="J102" s="138"/>
      <c r="V102" s="17"/>
      <c r="AC102" s="137"/>
      <c r="AD102" s="137"/>
      <c r="AE102" s="13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39" t="s">
        <v>20</v>
      </c>
      <c r="F106" s="139"/>
      <c r="G106" s="139"/>
      <c r="H106" s="139"/>
      <c r="V106" s="17"/>
      <c r="X106" s="23" t="s">
        <v>32</v>
      </c>
      <c r="Y106" s="20">
        <f>IF(B106="PAGADO",0,C111)</f>
        <v>0</v>
      </c>
      <c r="AA106" s="139" t="s">
        <v>20</v>
      </c>
      <c r="AB106" s="139"/>
      <c r="AC106" s="139"/>
      <c r="AD106" s="139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0" t="str">
        <f>IF(C111&lt;0,"NO PAGAR","COBRAR")</f>
        <v>COBRAR</v>
      </c>
      <c r="C112" s="14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0" t="str">
        <f>IF(Y111&lt;0,"NO PAGAR","COBRAR")</f>
        <v>COBRAR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8" t="s">
        <v>30</v>
      </c>
      <c r="I146" s="138"/>
      <c r="J146" s="138"/>
      <c r="V146" s="17"/>
      <c r="AA146" s="138" t="s">
        <v>31</v>
      </c>
      <c r="AB146" s="138"/>
      <c r="AC146" s="138"/>
    </row>
    <row r="147" spans="2:41">
      <c r="H147" s="138"/>
      <c r="I147" s="138"/>
      <c r="J147" s="138"/>
      <c r="V147" s="17"/>
      <c r="AA147" s="138"/>
      <c r="AB147" s="138"/>
      <c r="AC147" s="138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39" t="s">
        <v>20</v>
      </c>
      <c r="F151" s="139"/>
      <c r="G151" s="139"/>
      <c r="H151" s="139"/>
      <c r="V151" s="17"/>
      <c r="X151" s="23" t="s">
        <v>82</v>
      </c>
      <c r="Y151" s="20">
        <f>IF(B151="PAGADO",0,C156)</f>
        <v>0</v>
      </c>
      <c r="AA151" s="139" t="s">
        <v>20</v>
      </c>
      <c r="AB151" s="139"/>
      <c r="AC151" s="139"/>
      <c r="AD151" s="139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1" t="str">
        <f>IF(Y156&lt;0,"NO PAGAR","COBRAR'")</f>
        <v>NO PAGAR</v>
      </c>
      <c r="Y157" s="141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1" t="str">
        <f>IF(C156&lt;0,"NO PAGAR","COBRAR'")</f>
        <v>COBRAR'</v>
      </c>
      <c r="C158" s="141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37" t="s">
        <v>29</v>
      </c>
      <c r="AD185" s="137"/>
      <c r="AE185" s="137"/>
    </row>
    <row r="186" spans="2:41">
      <c r="H186" s="138" t="s">
        <v>28</v>
      </c>
      <c r="I186" s="138"/>
      <c r="J186" s="138"/>
      <c r="V186" s="17"/>
      <c r="AC186" s="137"/>
      <c r="AD186" s="137"/>
      <c r="AE186" s="137"/>
    </row>
    <row r="187" spans="2:41">
      <c r="H187" s="138"/>
      <c r="I187" s="138"/>
      <c r="J187" s="138"/>
      <c r="V187" s="17"/>
      <c r="AC187" s="137"/>
      <c r="AD187" s="137"/>
      <c r="AE187" s="13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39" t="s">
        <v>20</v>
      </c>
      <c r="F191" s="139"/>
      <c r="G191" s="139"/>
      <c r="H191" s="139"/>
      <c r="V191" s="17"/>
      <c r="X191" s="23" t="s">
        <v>32</v>
      </c>
      <c r="Y191" s="20">
        <f>IF(B191="PAGADO",0,C196)</f>
        <v>0</v>
      </c>
      <c r="AA191" s="139" t="s">
        <v>20</v>
      </c>
      <c r="AB191" s="139"/>
      <c r="AC191" s="139"/>
      <c r="AD191" s="139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0" t="str">
        <f>IF(C196&lt;0,"NO PAGAR","COBRAR")</f>
        <v>COBRAR</v>
      </c>
      <c r="C197" s="14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0" t="str">
        <f>IF(Y196&lt;0,"NO PAGAR","COBRAR")</f>
        <v>NO PAGAR</v>
      </c>
      <c r="Y197" s="14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2" t="s">
        <v>9</v>
      </c>
      <c r="C198" s="133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2" t="s">
        <v>9</v>
      </c>
      <c r="Y198" s="133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34" t="s">
        <v>7</v>
      </c>
      <c r="F207" s="135"/>
      <c r="G207" s="136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34" t="s">
        <v>7</v>
      </c>
      <c r="AB207" s="135"/>
      <c r="AC207" s="136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34" t="s">
        <v>7</v>
      </c>
      <c r="O209" s="135"/>
      <c r="P209" s="135"/>
      <c r="Q209" s="136"/>
      <c r="R209" s="18">
        <f>SUM(R193:R208)</f>
        <v>100</v>
      </c>
      <c r="S209" s="3"/>
      <c r="V209" s="17"/>
      <c r="X209" s="12"/>
      <c r="Y209" s="10"/>
      <c r="AJ209" s="134" t="s">
        <v>7</v>
      </c>
      <c r="AK209" s="135"/>
      <c r="AL209" s="135"/>
      <c r="AM209" s="136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8" t="s">
        <v>30</v>
      </c>
      <c r="I231" s="138"/>
      <c r="J231" s="138"/>
      <c r="V231" s="17"/>
      <c r="AA231" s="138" t="s">
        <v>31</v>
      </c>
      <c r="AB231" s="138"/>
      <c r="AC231" s="138"/>
    </row>
    <row r="232" spans="1:43">
      <c r="H232" s="138"/>
      <c r="I232" s="138"/>
      <c r="J232" s="138"/>
      <c r="V232" s="17"/>
      <c r="AA232" s="138"/>
      <c r="AB232" s="138"/>
      <c r="AC232" s="138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39" t="s">
        <v>20</v>
      </c>
      <c r="F236" s="139"/>
      <c r="G236" s="139"/>
      <c r="H236" s="139"/>
      <c r="V236" s="17"/>
      <c r="X236" s="23" t="s">
        <v>32</v>
      </c>
      <c r="Y236" s="20">
        <f>IF(B236="PAGADO",0,C241)</f>
        <v>-2894.8</v>
      </c>
      <c r="AA236" s="139" t="s">
        <v>20</v>
      </c>
      <c r="AB236" s="139"/>
      <c r="AC236" s="139"/>
      <c r="AD236" s="139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1" t="str">
        <f>IF(Y241&lt;0,"NO PAGAR","COBRAR'")</f>
        <v>NO PAGAR</v>
      </c>
      <c r="Y242" s="141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1" t="str">
        <f>IF(C241&lt;0,"NO PAGAR","COBRAR'")</f>
        <v>NO PAGAR</v>
      </c>
      <c r="C243" s="141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2" t="s">
        <v>9</v>
      </c>
      <c r="C244" s="133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2" t="s">
        <v>9</v>
      </c>
      <c r="Y244" s="133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34" t="s">
        <v>7</v>
      </c>
      <c r="F252" s="135"/>
      <c r="G252" s="136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4" t="s">
        <v>7</v>
      </c>
      <c r="AB252" s="135"/>
      <c r="AC252" s="136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34" t="s">
        <v>7</v>
      </c>
      <c r="O254" s="135"/>
      <c r="P254" s="135"/>
      <c r="Q254" s="136"/>
      <c r="R254" s="18">
        <f>SUM(R238:R253)</f>
        <v>3042</v>
      </c>
      <c r="S254" s="3"/>
      <c r="V254" s="17"/>
      <c r="X254" s="12"/>
      <c r="Y254" s="10"/>
      <c r="AJ254" s="134" t="s">
        <v>7</v>
      </c>
      <c r="AK254" s="135"/>
      <c r="AL254" s="135"/>
      <c r="AM254" s="136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37" t="s">
        <v>29</v>
      </c>
      <c r="AD277" s="137"/>
      <c r="AE277" s="137"/>
    </row>
    <row r="278" spans="2:41">
      <c r="H278" s="138" t="s">
        <v>28</v>
      </c>
      <c r="I278" s="138"/>
      <c r="J278" s="138"/>
      <c r="V278" s="17"/>
      <c r="AC278" s="137"/>
      <c r="AD278" s="137"/>
      <c r="AE278" s="137"/>
    </row>
    <row r="279" spans="2:41">
      <c r="H279" s="138"/>
      <c r="I279" s="138"/>
      <c r="J279" s="138"/>
      <c r="V279" s="17"/>
      <c r="AC279" s="137"/>
      <c r="AD279" s="137"/>
      <c r="AE279" s="13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39" t="s">
        <v>20</v>
      </c>
      <c r="F283" s="139"/>
      <c r="G283" s="139"/>
      <c r="H283" s="139"/>
      <c r="V283" s="17"/>
      <c r="X283" s="23" t="s">
        <v>32</v>
      </c>
      <c r="Y283" s="20">
        <f>IF(B283="PAGADO",0,C288)</f>
        <v>0</v>
      </c>
      <c r="AA283" s="139" t="s">
        <v>20</v>
      </c>
      <c r="AB283" s="139"/>
      <c r="AC283" s="139"/>
      <c r="AD283" s="139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0" t="str">
        <f>IF(C288&lt;0,"NO PAGAR","COBRAR")</f>
        <v>COBRAR</v>
      </c>
      <c r="C289" s="14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0" t="str">
        <f>IF(Y288&lt;0,"NO PAGAR","COBRAR")</f>
        <v>COBRAR</v>
      </c>
      <c r="Y289" s="14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2" t="s">
        <v>9</v>
      </c>
      <c r="C290" s="133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2" t="s">
        <v>9</v>
      </c>
      <c r="Y290" s="133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34" t="s">
        <v>7</v>
      </c>
      <c r="F299" s="135"/>
      <c r="G299" s="136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4" t="s">
        <v>7</v>
      </c>
      <c r="AB299" s="135"/>
      <c r="AC299" s="136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34" t="s">
        <v>7</v>
      </c>
      <c r="O301" s="135"/>
      <c r="P301" s="135"/>
      <c r="Q301" s="136"/>
      <c r="R301" s="18">
        <f>SUM(R285:R300)</f>
        <v>870</v>
      </c>
      <c r="S301" s="3"/>
      <c r="V301" s="17"/>
      <c r="X301" s="12"/>
      <c r="Y301" s="10"/>
      <c r="AJ301" s="134" t="s">
        <v>7</v>
      </c>
      <c r="AK301" s="135"/>
      <c r="AL301" s="135"/>
      <c r="AM301" s="136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8" t="s">
        <v>30</v>
      </c>
      <c r="I323" s="138"/>
      <c r="J323" s="138"/>
      <c r="V323" s="17"/>
      <c r="AA323" s="138" t="s">
        <v>31</v>
      </c>
      <c r="AB323" s="138"/>
      <c r="AC323" s="138"/>
    </row>
    <row r="324" spans="1:43">
      <c r="H324" s="138"/>
      <c r="I324" s="138"/>
      <c r="J324" s="138"/>
      <c r="V324" s="17"/>
      <c r="AA324" s="138"/>
      <c r="AB324" s="138"/>
      <c r="AC324" s="138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39" t="s">
        <v>20</v>
      </c>
      <c r="F328" s="139"/>
      <c r="G328" s="139"/>
      <c r="H328" s="139"/>
      <c r="V328" s="17"/>
      <c r="X328" s="23" t="s">
        <v>156</v>
      </c>
      <c r="Y328" s="20">
        <f>IF(B1122="PAGADO",0,C333)</f>
        <v>2034.2800000000002</v>
      </c>
      <c r="AA328" s="139" t="s">
        <v>20</v>
      </c>
      <c r="AB328" s="139"/>
      <c r="AC328" s="139"/>
      <c r="AD328" s="139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1" t="str">
        <f>IF(Y333&lt;0,"NO PAGAR","COBRAR'")</f>
        <v>COBRAR'</v>
      </c>
      <c r="Y334" s="141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41" t="str">
        <f>IF(C333&lt;0,"NO PAGAR","COBRAR'")</f>
        <v>COBRAR'</v>
      </c>
      <c r="C335" s="141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2" t="s">
        <v>9</v>
      </c>
      <c r="C336" s="133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2" t="s">
        <v>9</v>
      </c>
      <c r="Y336" s="133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34" t="s">
        <v>7</v>
      </c>
      <c r="F344" s="135"/>
      <c r="G344" s="136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4" t="s">
        <v>7</v>
      </c>
      <c r="AB344" s="135"/>
      <c r="AC344" s="136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34" t="s">
        <v>7</v>
      </c>
      <c r="O346" s="135"/>
      <c r="P346" s="135"/>
      <c r="Q346" s="136"/>
      <c r="R346" s="18">
        <f>SUM(R330:R345)</f>
        <v>0</v>
      </c>
      <c r="S346" s="3"/>
      <c r="V346" s="17"/>
      <c r="X346" s="12"/>
      <c r="Y346" s="10"/>
      <c r="AJ346" s="134" t="s">
        <v>7</v>
      </c>
      <c r="AK346" s="135"/>
      <c r="AL346" s="135"/>
      <c r="AM346" s="136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38" t="s">
        <v>28</v>
      </c>
      <c r="I371" s="138"/>
      <c r="J371" s="138"/>
      <c r="V371" s="17"/>
    </row>
    <row r="372" spans="2:41">
      <c r="H372" s="138"/>
      <c r="I372" s="138"/>
      <c r="J372" s="138"/>
      <c r="V372" s="17"/>
    </row>
    <row r="373" spans="2:41">
      <c r="V373" s="17"/>
      <c r="X373" s="149" t="s">
        <v>64</v>
      </c>
      <c r="AB373" s="144" t="s">
        <v>29</v>
      </c>
      <c r="AC373" s="144"/>
      <c r="AD373" s="144"/>
    </row>
    <row r="374" spans="2:41">
      <c r="V374" s="17"/>
      <c r="X374" s="149"/>
      <c r="AB374" s="144"/>
      <c r="AC374" s="144"/>
      <c r="AD374" s="144"/>
    </row>
    <row r="375" spans="2:41" ht="23.25">
      <c r="B375" s="22" t="s">
        <v>64</v>
      </c>
      <c r="V375" s="17"/>
      <c r="X375" s="149"/>
      <c r="AB375" s="144"/>
      <c r="AC375" s="144"/>
      <c r="AD375" s="144"/>
    </row>
    <row r="376" spans="2:41" ht="23.25">
      <c r="B376" s="23" t="s">
        <v>130</v>
      </c>
      <c r="C376" s="20">
        <f>IF(X328="PAGADO",0,Y333)</f>
        <v>0</v>
      </c>
      <c r="E376" s="139" t="s">
        <v>20</v>
      </c>
      <c r="F376" s="139"/>
      <c r="G376" s="139"/>
      <c r="H376" s="139"/>
      <c r="V376" s="17"/>
      <c r="X376" s="23" t="s">
        <v>32</v>
      </c>
      <c r="Y376" s="20">
        <f>IF(B376="PAGADO",0,C381)</f>
        <v>0</v>
      </c>
      <c r="AA376" s="139" t="s">
        <v>573</v>
      </c>
      <c r="AB376" s="139"/>
      <c r="AC376" s="139"/>
      <c r="AD376" s="139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759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40" t="str">
        <f>IF(C381&lt;0,"NO PAGAR","COBRAR")</f>
        <v>COBRAR</v>
      </c>
      <c r="C382" s="14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40" t="str">
        <f>IF(Y381&lt;0,"NO PAGAR","COBRAR")</f>
        <v>COBRAR</v>
      </c>
      <c r="Y382" s="14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32" t="s">
        <v>9</v>
      </c>
      <c r="C383" s="133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2" t="s">
        <v>9</v>
      </c>
      <c r="Y383" s="133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34" t="s">
        <v>7</v>
      </c>
      <c r="AB392" s="135"/>
      <c r="AC392" s="136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34" t="s">
        <v>7</v>
      </c>
      <c r="O394" s="135"/>
      <c r="P394" s="135"/>
      <c r="Q394" s="136"/>
      <c r="R394" s="18">
        <f>SUM(R378:R393)</f>
        <v>0</v>
      </c>
      <c r="S394" s="3"/>
      <c r="V394" s="17"/>
      <c r="X394" s="12"/>
      <c r="Y394" s="10"/>
      <c r="AJ394" s="134" t="s">
        <v>7</v>
      </c>
      <c r="AK394" s="135"/>
      <c r="AL394" s="135"/>
      <c r="AM394" s="136"/>
      <c r="AN394" s="18">
        <f>SUM(AN378:AN393)</f>
        <v>0</v>
      </c>
      <c r="AO394" s="3"/>
    </row>
    <row r="395" spans="2:46">
      <c r="B395" s="12"/>
      <c r="C395" s="10"/>
      <c r="E395" s="134" t="s">
        <v>7</v>
      </c>
      <c r="F395" s="135"/>
      <c r="G395" s="136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473</v>
      </c>
      <c r="AJ397" s="114">
        <v>24465</v>
      </c>
      <c r="AK397" s="63" t="s">
        <v>478</v>
      </c>
      <c r="AL397" s="64">
        <v>45037</v>
      </c>
      <c r="AM397" s="61">
        <v>1716325822</v>
      </c>
      <c r="AN397" s="61" t="s">
        <v>20</v>
      </c>
      <c r="AO397" s="63" t="s">
        <v>479</v>
      </c>
      <c r="AP397" s="61">
        <v>52365</v>
      </c>
      <c r="AQ397" s="66">
        <v>42.747</v>
      </c>
      <c r="AR397" s="66">
        <v>74.81</v>
      </c>
      <c r="AS397" s="62"/>
      <c r="AT397" s="61" t="s">
        <v>581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84"/>
      <c r="J410" s="84"/>
      <c r="V410" s="17"/>
      <c r="AA410" s="138" t="s">
        <v>31</v>
      </c>
      <c r="AB410" s="138"/>
      <c r="AC410" s="138"/>
    </row>
    <row r="411" spans="1:43" ht="15" customHeight="1">
      <c r="H411" s="84"/>
      <c r="I411" s="84"/>
      <c r="J411" s="84"/>
      <c r="V411" s="17"/>
      <c r="AA411" s="138"/>
      <c r="AB411" s="138"/>
      <c r="AC411" s="138"/>
    </row>
    <row r="412" spans="1:43">
      <c r="B412" s="146" t="s">
        <v>64</v>
      </c>
      <c r="F412" s="145" t="s">
        <v>30</v>
      </c>
      <c r="G412" s="145"/>
      <c r="H412" s="145"/>
      <c r="V412" s="17"/>
    </row>
    <row r="413" spans="1:43">
      <c r="B413" s="146"/>
      <c r="F413" s="145"/>
      <c r="G413" s="145"/>
      <c r="H413" s="145"/>
      <c r="V413" s="17"/>
    </row>
    <row r="414" spans="1:43" ht="26.25" customHeight="1">
      <c r="B414" s="146"/>
      <c r="F414" s="145"/>
      <c r="G414" s="145"/>
      <c r="H414" s="145"/>
      <c r="V414" s="17"/>
      <c r="X414" s="22" t="s">
        <v>64</v>
      </c>
    </row>
    <row r="415" spans="1:43" ht="23.25">
      <c r="B415" s="23" t="s">
        <v>32</v>
      </c>
      <c r="C415" s="20">
        <f>IF(X376="PAGADO",0,Y381)</f>
        <v>284.83</v>
      </c>
      <c r="E415" s="139" t="s">
        <v>573</v>
      </c>
      <c r="F415" s="139"/>
      <c r="G415" s="139"/>
      <c r="H415" s="139"/>
      <c r="V415" s="17"/>
      <c r="X415" s="23" t="s">
        <v>32</v>
      </c>
      <c r="Y415" s="20">
        <f>IF(B1215="PAGADO",0,C420)</f>
        <v>1004.8299999999999</v>
      </c>
      <c r="AA415" s="139" t="s">
        <v>573</v>
      </c>
      <c r="AB415" s="139"/>
      <c r="AC415" s="139"/>
      <c r="AD415" s="139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3"/>
      <c r="O417" s="3"/>
      <c r="P417" s="3"/>
      <c r="Q417" s="3"/>
      <c r="R417" s="18"/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1004.8299999999999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0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1004.8299999999999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1004.8299999999999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131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1" t="str">
        <f>IF(Y420&lt;0,"NO PAGAR","COBRAR'")</f>
        <v>COBRAR'</v>
      </c>
      <c r="Y421" s="141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1" t="str">
        <f>IF(C420&lt;0,"NO PAGAR","COBRAR'")</f>
        <v>COBRAR'</v>
      </c>
      <c r="C422" s="141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2" t="s">
        <v>9</v>
      </c>
      <c r="C423" s="133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2" t="s">
        <v>9</v>
      </c>
      <c r="Y423" s="13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34" t="s">
        <v>7</v>
      </c>
      <c r="F431" s="135"/>
      <c r="G431" s="136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4" t="s">
        <v>7</v>
      </c>
      <c r="AB431" s="135"/>
      <c r="AC431" s="136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34" t="s">
        <v>7</v>
      </c>
      <c r="O433" s="135"/>
      <c r="P433" s="135"/>
      <c r="Q433" s="136"/>
      <c r="R433" s="18">
        <f>SUM(R417:R432)</f>
        <v>0</v>
      </c>
      <c r="S433" s="3"/>
      <c r="V433" s="17"/>
      <c r="X433" s="12"/>
      <c r="Y433" s="10"/>
      <c r="AJ433" s="134" t="s">
        <v>7</v>
      </c>
      <c r="AK433" s="135"/>
      <c r="AL433" s="135"/>
      <c r="AM433" s="136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0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0">
      <c r="V449" s="17"/>
    </row>
    <row r="450" spans="2:30">
      <c r="V450" s="17"/>
    </row>
    <row r="451" spans="2:30">
      <c r="V451" s="17"/>
    </row>
    <row r="452" spans="2:30">
      <c r="V452" s="17"/>
    </row>
    <row r="453" spans="2:30">
      <c r="V453" s="17"/>
    </row>
    <row r="454" spans="2:30">
      <c r="V454" s="17"/>
    </row>
    <row r="455" spans="2:30">
      <c r="V455" s="17"/>
    </row>
    <row r="456" spans="2:30">
      <c r="V456" s="17"/>
    </row>
    <row r="457" spans="2:30">
      <c r="V457" s="17"/>
    </row>
    <row r="458" spans="2:30">
      <c r="V458" s="17"/>
    </row>
    <row r="459" spans="2:30">
      <c r="V459" s="17"/>
    </row>
    <row r="460" spans="2:30">
      <c r="V460" s="17"/>
    </row>
    <row r="461" spans="2:30">
      <c r="V461" s="17"/>
    </row>
    <row r="462" spans="2:30" ht="15" customHeight="1">
      <c r="H462" s="84"/>
      <c r="I462" s="84"/>
      <c r="J462" s="84"/>
      <c r="V462" s="17"/>
    </row>
    <row r="463" spans="2:30" ht="15" customHeight="1">
      <c r="H463" s="84"/>
      <c r="I463" s="84"/>
      <c r="J463" s="84"/>
      <c r="V463" s="17"/>
    </row>
    <row r="464" spans="2:30">
      <c r="B464" s="146" t="s">
        <v>66</v>
      </c>
      <c r="F464" s="145" t="s">
        <v>28</v>
      </c>
      <c r="G464" s="145"/>
      <c r="H464" s="145"/>
      <c r="V464" s="17"/>
      <c r="X464" s="149" t="s">
        <v>66</v>
      </c>
      <c r="AB464" s="144" t="s">
        <v>29</v>
      </c>
      <c r="AC464" s="144"/>
      <c r="AD464" s="144"/>
    </row>
    <row r="465" spans="2:41">
      <c r="B465" s="146"/>
      <c r="F465" s="145"/>
      <c r="G465" s="145"/>
      <c r="H465" s="145"/>
      <c r="V465" s="17"/>
      <c r="X465" s="149"/>
      <c r="AB465" s="144"/>
      <c r="AC465" s="144"/>
      <c r="AD465" s="144"/>
    </row>
    <row r="466" spans="2:41" ht="23.25" customHeight="1">
      <c r="B466" s="146"/>
      <c r="F466" s="145"/>
      <c r="G466" s="145"/>
      <c r="H466" s="145"/>
      <c r="V466" s="17"/>
      <c r="X466" s="149"/>
      <c r="AB466" s="144"/>
      <c r="AC466" s="144"/>
      <c r="AD466" s="144"/>
    </row>
    <row r="467" spans="2:41" ht="23.25">
      <c r="B467" s="23" t="s">
        <v>32</v>
      </c>
      <c r="C467" s="20">
        <f>IF(X415="PAGADO",0,Y420)</f>
        <v>1004.8299999999999</v>
      </c>
      <c r="E467" s="139" t="s">
        <v>573</v>
      </c>
      <c r="F467" s="139"/>
      <c r="G467" s="139"/>
      <c r="H467" s="139"/>
      <c r="V467" s="17"/>
      <c r="X467" s="23" t="s">
        <v>32</v>
      </c>
      <c r="Y467" s="20">
        <f>IF(B467="PAGADO",0,C472)</f>
        <v>1004.8299999999999</v>
      </c>
      <c r="AA467" s="139" t="s">
        <v>573</v>
      </c>
      <c r="AB467" s="139"/>
      <c r="AC467" s="139"/>
      <c r="AD467" s="139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1004.8299999999999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1004.8299999999999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1004.8299999999999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1004.8299999999999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0" t="str">
        <f>IF(C472&lt;0,"NO PAGAR","COBRAR")</f>
        <v>COBRAR</v>
      </c>
      <c r="C473" s="14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0" t="str">
        <f>IF(Y472&lt;0,"NO PAGAR","COBRAR")</f>
        <v>COBRAR</v>
      </c>
      <c r="Y473" s="14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2" t="s">
        <v>9</v>
      </c>
      <c r="C474" s="133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2" t="s">
        <v>9</v>
      </c>
      <c r="Y474" s="133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 t="b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 t="b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34" t="s">
        <v>7</v>
      </c>
      <c r="F483" s="135"/>
      <c r="G483" s="136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34" t="s">
        <v>7</v>
      </c>
      <c r="AB483" s="135"/>
      <c r="AC483" s="136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34" t="s">
        <v>7</v>
      </c>
      <c r="O485" s="135"/>
      <c r="P485" s="135"/>
      <c r="Q485" s="136"/>
      <c r="R485" s="18">
        <f>SUM(R469:R484)</f>
        <v>0</v>
      </c>
      <c r="S485" s="3"/>
      <c r="V485" s="17"/>
      <c r="X485" s="12"/>
      <c r="Y485" s="10"/>
      <c r="AJ485" s="134" t="s">
        <v>7</v>
      </c>
      <c r="AK485" s="135"/>
      <c r="AL485" s="135"/>
      <c r="AM485" s="136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 ht="15" customHeight="1">
      <c r="I507" s="84"/>
      <c r="J507" s="84"/>
      <c r="V507" s="17"/>
    </row>
    <row r="508" spans="1:43" ht="15" customHeight="1">
      <c r="H508" s="84"/>
      <c r="I508" s="84"/>
      <c r="J508" s="84"/>
      <c r="V508" s="17"/>
    </row>
    <row r="509" spans="1:43">
      <c r="B509" s="146" t="s">
        <v>66</v>
      </c>
      <c r="F509" s="152" t="s">
        <v>30</v>
      </c>
      <c r="G509" s="152"/>
      <c r="H509" s="152"/>
      <c r="V509" s="17"/>
      <c r="X509" s="149" t="s">
        <v>66</v>
      </c>
      <c r="AB509" s="145" t="s">
        <v>31</v>
      </c>
      <c r="AC509" s="145"/>
      <c r="AD509" s="145"/>
    </row>
    <row r="510" spans="1:43" ht="15" customHeight="1">
      <c r="B510" s="146"/>
      <c r="F510" s="152"/>
      <c r="G510" s="152"/>
      <c r="H510" s="152"/>
      <c r="V510" s="17"/>
      <c r="X510" s="149"/>
      <c r="AB510" s="145"/>
      <c r="AC510" s="145"/>
      <c r="AD510" s="145"/>
    </row>
    <row r="511" spans="1:43" ht="23.25" customHeight="1">
      <c r="B511" s="146"/>
      <c r="F511" s="152"/>
      <c r="G511" s="152"/>
      <c r="H511" s="152"/>
      <c r="V511" s="17"/>
      <c r="X511" s="149"/>
      <c r="AB511" s="145"/>
      <c r="AC511" s="145"/>
      <c r="AD511" s="145"/>
    </row>
    <row r="512" spans="1:43" ht="23.25">
      <c r="B512" s="23" t="s">
        <v>32</v>
      </c>
      <c r="C512" s="20">
        <f>IF(X467="PAGADO",0,C472)</f>
        <v>1004.8299999999999</v>
      </c>
      <c r="E512" s="139" t="s">
        <v>573</v>
      </c>
      <c r="F512" s="139"/>
      <c r="G512" s="139"/>
      <c r="H512" s="139"/>
      <c r="V512" s="17"/>
      <c r="X512" s="23" t="s">
        <v>32</v>
      </c>
      <c r="Y512" s="20">
        <f>IF(B1312="PAGADO",0,C517)</f>
        <v>1004.8299999999999</v>
      </c>
      <c r="AA512" s="139" t="s">
        <v>573</v>
      </c>
      <c r="AB512" s="139"/>
      <c r="AC512" s="139"/>
      <c r="AD512" s="139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1004.8299999999999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1004.8299999999999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1004.8299999999999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1004.8299999999999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1" t="str">
        <f>IF(Y517&lt;0,"NO PAGAR","COBRAR'")</f>
        <v>COBRAR'</v>
      </c>
      <c r="Y518" s="141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1" t="str">
        <f>IF(C517&lt;0,"NO PAGAR","COBRAR'")</f>
        <v>COBRAR'</v>
      </c>
      <c r="C519" s="141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2" t="s">
        <v>9</v>
      </c>
      <c r="C520" s="133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2" t="s">
        <v>9</v>
      </c>
      <c r="Y520" s="13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 t="b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 t="b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34" t="s">
        <v>7</v>
      </c>
      <c r="F528" s="135"/>
      <c r="G528" s="136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34" t="s">
        <v>7</v>
      </c>
      <c r="AB528" s="135"/>
      <c r="AC528" s="136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34" t="s">
        <v>7</v>
      </c>
      <c r="O530" s="135"/>
      <c r="P530" s="135"/>
      <c r="Q530" s="136"/>
      <c r="R530" s="18">
        <f>SUM(R514:R529)</f>
        <v>0</v>
      </c>
      <c r="S530" s="3"/>
      <c r="V530" s="17"/>
      <c r="X530" s="12"/>
      <c r="Y530" s="10"/>
      <c r="AJ530" s="134" t="s">
        <v>7</v>
      </c>
      <c r="AK530" s="135"/>
      <c r="AL530" s="135"/>
      <c r="AM530" s="136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37" t="s">
        <v>29</v>
      </c>
      <c r="AD560" s="137"/>
      <c r="AE560" s="137"/>
    </row>
    <row r="561" spans="2:41" ht="15" customHeight="1">
      <c r="I561" s="84"/>
      <c r="J561" s="84"/>
      <c r="V561" s="17"/>
      <c r="AC561" s="137"/>
      <c r="AD561" s="137"/>
      <c r="AE561" s="137"/>
    </row>
    <row r="562" spans="2:41" ht="15" customHeight="1">
      <c r="H562" s="84"/>
      <c r="I562" s="84"/>
      <c r="J562" s="84"/>
      <c r="V562" s="17"/>
      <c r="AC562" s="137"/>
      <c r="AD562" s="137"/>
      <c r="AE562" s="137"/>
    </row>
    <row r="563" spans="2:41">
      <c r="B563" s="149" t="s">
        <v>67</v>
      </c>
      <c r="F563" s="145" t="s">
        <v>28</v>
      </c>
      <c r="G563" s="145"/>
      <c r="H563" s="145"/>
      <c r="V563" s="17"/>
    </row>
    <row r="564" spans="2:41">
      <c r="B564" s="149"/>
      <c r="F564" s="145"/>
      <c r="G564" s="145"/>
      <c r="H564" s="145"/>
      <c r="V564" s="17"/>
    </row>
    <row r="565" spans="2:41" ht="26.25" customHeight="1">
      <c r="B565" s="149"/>
      <c r="F565" s="145"/>
      <c r="G565" s="145"/>
      <c r="H565" s="145"/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1004.8299999999999</v>
      </c>
      <c r="E566" s="139" t="s">
        <v>573</v>
      </c>
      <c r="F566" s="139"/>
      <c r="G566" s="139"/>
      <c r="H566" s="139"/>
      <c r="V566" s="17"/>
      <c r="X566" s="23" t="s">
        <v>32</v>
      </c>
      <c r="Y566" s="20">
        <f>IF(B566="PAGADO",0,C571)</f>
        <v>1004.8299999999999</v>
      </c>
      <c r="AA566" s="139" t="s">
        <v>20</v>
      </c>
      <c r="AB566" s="139"/>
      <c r="AC566" s="139"/>
      <c r="AD566" s="139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1004.8299999999999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1004.8299999999999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1004.8299999999999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1004.8299999999999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0" t="str">
        <f>IF(C571&lt;0,"NO PAGAR","COBRAR")</f>
        <v>COBRAR</v>
      </c>
      <c r="C572" s="14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0" t="str">
        <f>IF(Y571&lt;0,"NO PAGAR","COBRAR")</f>
        <v>COBRAR</v>
      </c>
      <c r="Y572" s="14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2" t="s">
        <v>9</v>
      </c>
      <c r="C573" s="133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2" t="s">
        <v>9</v>
      </c>
      <c r="Y573" s="13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 t="b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 t="b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34" t="s">
        <v>7</v>
      </c>
      <c r="F582" s="135"/>
      <c r="G582" s="136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34" t="s">
        <v>7</v>
      </c>
      <c r="AB582" s="135"/>
      <c r="AC582" s="136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34" t="s">
        <v>7</v>
      </c>
      <c r="O584" s="135"/>
      <c r="P584" s="135"/>
      <c r="Q584" s="136"/>
      <c r="R584" s="18">
        <f>SUM(R568:R583)</f>
        <v>0</v>
      </c>
      <c r="S584" s="3"/>
      <c r="V584" s="17"/>
      <c r="X584" s="12"/>
      <c r="Y584" s="10"/>
      <c r="AJ584" s="134" t="s">
        <v>7</v>
      </c>
      <c r="AK584" s="135"/>
      <c r="AL584" s="135"/>
      <c r="AM584" s="136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 ht="15" customHeight="1">
      <c r="I606" s="84"/>
      <c r="J606" s="84"/>
      <c r="V606" s="17"/>
      <c r="AA606" s="138" t="s">
        <v>31</v>
      </c>
      <c r="AB606" s="138"/>
      <c r="AC606" s="138"/>
    </row>
    <row r="607" spans="1:43" ht="15" customHeight="1">
      <c r="H607" s="84"/>
      <c r="I607" s="84"/>
      <c r="J607" s="84"/>
      <c r="V607" s="17"/>
      <c r="AA607" s="138"/>
      <c r="AB607" s="138"/>
      <c r="AC607" s="138"/>
    </row>
    <row r="608" spans="1:43">
      <c r="B608" s="146" t="s">
        <v>67</v>
      </c>
      <c r="F608" s="145" t="s">
        <v>30</v>
      </c>
      <c r="G608" s="145"/>
      <c r="H608" s="145"/>
      <c r="V608" s="17"/>
    </row>
    <row r="609" spans="2:41">
      <c r="B609" s="146"/>
      <c r="F609" s="145"/>
      <c r="G609" s="145"/>
      <c r="H609" s="145"/>
      <c r="V609" s="17"/>
    </row>
    <row r="610" spans="2:41" ht="26.25" customHeight="1">
      <c r="B610" s="146"/>
      <c r="F610" s="145"/>
      <c r="G610" s="145"/>
      <c r="H610" s="145"/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1004.8299999999999</v>
      </c>
      <c r="E611" s="139" t="s">
        <v>573</v>
      </c>
      <c r="F611" s="139"/>
      <c r="G611" s="139"/>
      <c r="H611" s="139"/>
      <c r="V611" s="17"/>
      <c r="X611" s="23" t="s">
        <v>32</v>
      </c>
      <c r="Y611" s="20">
        <f>IF(B1411="PAGADO",0,C616)</f>
        <v>1004.8299999999999</v>
      </c>
      <c r="AA611" s="139" t="s">
        <v>20</v>
      </c>
      <c r="AB611" s="139"/>
      <c r="AC611" s="139"/>
      <c r="AD611" s="139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1004.8299999999999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1004.8299999999999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1004.8299999999999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1004.8299999999999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1" t="str">
        <f>IF(Y616&lt;0,"NO PAGAR","COBRAR'")</f>
        <v>COBRAR'</v>
      </c>
      <c r="Y617" s="141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1" t="str">
        <f>IF(C616&lt;0,"NO PAGAR","COBRAR'")</f>
        <v>COBRAR'</v>
      </c>
      <c r="C618" s="14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2" t="s">
        <v>9</v>
      </c>
      <c r="C619" s="133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2" t="s">
        <v>9</v>
      </c>
      <c r="Y619" s="13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 t="b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 t="b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34" t="s">
        <v>7</v>
      </c>
      <c r="F627" s="135"/>
      <c r="G627" s="136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34" t="s">
        <v>7</v>
      </c>
      <c r="AB627" s="135"/>
      <c r="AC627" s="136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34" t="s">
        <v>7</v>
      </c>
      <c r="O629" s="135"/>
      <c r="P629" s="135"/>
      <c r="Q629" s="136"/>
      <c r="R629" s="18">
        <f>SUM(R613:R628)</f>
        <v>0</v>
      </c>
      <c r="S629" s="3"/>
      <c r="V629" s="17"/>
      <c r="X629" s="12"/>
      <c r="Y629" s="10"/>
      <c r="AJ629" s="134" t="s">
        <v>7</v>
      </c>
      <c r="AK629" s="135"/>
      <c r="AL629" s="135"/>
      <c r="AM629" s="136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  <c r="AC653" s="137" t="s">
        <v>29</v>
      </c>
      <c r="AD653" s="137"/>
      <c r="AE653" s="137"/>
    </row>
    <row r="654" spans="2:31" ht="15" customHeight="1">
      <c r="I654" s="84"/>
      <c r="J654" s="84"/>
      <c r="V654" s="17"/>
      <c r="AC654" s="137"/>
      <c r="AD654" s="137"/>
      <c r="AE654" s="137"/>
    </row>
    <row r="655" spans="2:31" ht="15" customHeight="1">
      <c r="H655" s="84"/>
      <c r="I655" s="84"/>
      <c r="J655" s="84"/>
      <c r="V655" s="17"/>
      <c r="AC655" s="137"/>
      <c r="AD655" s="137"/>
      <c r="AE655" s="137"/>
    </row>
    <row r="656" spans="2:31">
      <c r="B656" s="149" t="s">
        <v>68</v>
      </c>
      <c r="F656" s="145" t="s">
        <v>28</v>
      </c>
      <c r="G656" s="145"/>
      <c r="H656" s="145"/>
      <c r="V656" s="17"/>
    </row>
    <row r="657" spans="2:41">
      <c r="B657" s="149"/>
      <c r="F657" s="145"/>
      <c r="G657" s="145"/>
      <c r="H657" s="145"/>
      <c r="V657" s="17"/>
    </row>
    <row r="658" spans="2:41" ht="26.25" customHeight="1">
      <c r="B658" s="149"/>
      <c r="F658" s="145"/>
      <c r="G658" s="145"/>
      <c r="H658" s="145"/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1004.8299999999999</v>
      </c>
      <c r="E659" s="139" t="s">
        <v>573</v>
      </c>
      <c r="F659" s="139"/>
      <c r="G659" s="139"/>
      <c r="H659" s="139"/>
      <c r="V659" s="17"/>
      <c r="X659" s="23" t="s">
        <v>32</v>
      </c>
      <c r="Y659" s="20">
        <f>IF(B659="PAGADO",0,C664)</f>
        <v>1004.8299999999999</v>
      </c>
      <c r="AA659" s="139" t="s">
        <v>20</v>
      </c>
      <c r="AB659" s="139"/>
      <c r="AC659" s="139"/>
      <c r="AD659" s="139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1004.8299999999999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1004.8299999999999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1004.8299999999999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1004.8299999999999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0" t="str">
        <f>IF(C664&lt;0,"NO PAGAR","COBRAR")</f>
        <v>COBRAR</v>
      </c>
      <c r="C665" s="14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0" t="str">
        <f>IF(Y664&lt;0,"NO PAGAR","COBRAR")</f>
        <v>COBRAR</v>
      </c>
      <c r="Y665" s="14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2" t="s">
        <v>9</v>
      </c>
      <c r="C666" s="133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2" t="s">
        <v>9</v>
      </c>
      <c r="Y666" s="133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 t="b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 t="b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4" t="s">
        <v>7</v>
      </c>
      <c r="F675" s="135"/>
      <c r="G675" s="136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4" t="s">
        <v>7</v>
      </c>
      <c r="AB675" s="135"/>
      <c r="AC675" s="136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34" t="s">
        <v>7</v>
      </c>
      <c r="O677" s="135"/>
      <c r="P677" s="135"/>
      <c r="Q677" s="136"/>
      <c r="R677" s="18">
        <f>SUM(R661:R676)</f>
        <v>0</v>
      </c>
      <c r="S677" s="3"/>
      <c r="V677" s="17"/>
      <c r="X677" s="12"/>
      <c r="Y677" s="10"/>
      <c r="AJ677" s="134" t="s">
        <v>7</v>
      </c>
      <c r="AK677" s="135"/>
      <c r="AL677" s="135"/>
      <c r="AM677" s="136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 ht="15" customHeight="1">
      <c r="I699" s="84"/>
      <c r="J699" s="84"/>
      <c r="V699" s="17"/>
      <c r="AA699" s="138" t="s">
        <v>31</v>
      </c>
      <c r="AB699" s="138"/>
      <c r="AC699" s="138"/>
    </row>
    <row r="700" spans="1:43" ht="15" customHeight="1">
      <c r="H700" s="84"/>
      <c r="I700" s="84"/>
      <c r="J700" s="84"/>
      <c r="V700" s="17"/>
      <c r="AA700" s="138"/>
      <c r="AB700" s="138"/>
      <c r="AC700" s="138"/>
    </row>
    <row r="701" spans="1:43">
      <c r="B701" s="146" t="s">
        <v>68</v>
      </c>
      <c r="F701" s="145" t="s">
        <v>30</v>
      </c>
      <c r="G701" s="145"/>
      <c r="H701" s="145"/>
      <c r="V701" s="17"/>
    </row>
    <row r="702" spans="1:43">
      <c r="B702" s="146"/>
      <c r="F702" s="145"/>
      <c r="G702" s="145"/>
      <c r="H702" s="145"/>
      <c r="V702" s="17"/>
    </row>
    <row r="703" spans="1:43" ht="26.25" customHeight="1">
      <c r="B703" s="146"/>
      <c r="F703" s="145"/>
      <c r="G703" s="145"/>
      <c r="H703" s="145"/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1004.8299999999999</v>
      </c>
      <c r="E704" s="139" t="s">
        <v>573</v>
      </c>
      <c r="F704" s="139"/>
      <c r="G704" s="139"/>
      <c r="H704" s="139"/>
      <c r="V704" s="17"/>
      <c r="X704" s="23" t="s">
        <v>32</v>
      </c>
      <c r="Y704" s="20">
        <f>IF(B1504="PAGADO",0,C709)</f>
        <v>1004.8299999999999</v>
      </c>
      <c r="AA704" s="139" t="s">
        <v>20</v>
      </c>
      <c r="AB704" s="139"/>
      <c r="AC704" s="139"/>
      <c r="AD704" s="139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1004.8299999999999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1004.8299999999999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1004.8299999999999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1004.8299999999999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16.5" customHeight="1">
      <c r="B710" s="150" t="str">
        <f>IF(C709&lt;0,"NO PAGAR","COBRAR'")</f>
        <v>COBRAR'</v>
      </c>
      <c r="C710" s="15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1" t="str">
        <f>IF(Y709&lt;0,"NO PAGAR","COBRAR'")</f>
        <v>COBRAR'</v>
      </c>
      <c r="Y710" s="14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15.75" customHeight="1">
      <c r="B711" s="151"/>
      <c r="C711" s="15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2" t="s">
        <v>9</v>
      </c>
      <c r="C712" s="133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2" t="s">
        <v>9</v>
      </c>
      <c r="Y712" s="13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 t="b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 t="b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34" t="s">
        <v>7</v>
      </c>
      <c r="F720" s="135"/>
      <c r="G720" s="136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34" t="s">
        <v>7</v>
      </c>
      <c r="AB720" s="135"/>
      <c r="AC720" s="136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34" t="s">
        <v>7</v>
      </c>
      <c r="O722" s="135"/>
      <c r="P722" s="135"/>
      <c r="Q722" s="136"/>
      <c r="R722" s="18">
        <f>SUM(R706:R721)</f>
        <v>0</v>
      </c>
      <c r="S722" s="3"/>
      <c r="V722" s="17"/>
      <c r="X722" s="12"/>
      <c r="Y722" s="10"/>
      <c r="AJ722" s="134" t="s">
        <v>7</v>
      </c>
      <c r="AK722" s="135"/>
      <c r="AL722" s="135"/>
      <c r="AM722" s="136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37" t="s">
        <v>29</v>
      </c>
      <c r="AD746" s="137"/>
      <c r="AE746" s="137"/>
    </row>
    <row r="747" spans="2:31" ht="15" customHeight="1">
      <c r="I747" s="84"/>
      <c r="J747" s="84"/>
      <c r="V747" s="17"/>
      <c r="AC747" s="137"/>
      <c r="AD747" s="137"/>
      <c r="AE747" s="137"/>
    </row>
    <row r="748" spans="2:31" ht="15" customHeight="1">
      <c r="H748" s="84"/>
      <c r="I748" s="84"/>
      <c r="J748" s="84"/>
      <c r="V748" s="17"/>
      <c r="AC748" s="137"/>
      <c r="AD748" s="137"/>
      <c r="AE748" s="137"/>
    </row>
    <row r="749" spans="2:31">
      <c r="B749" s="149" t="s">
        <v>69</v>
      </c>
      <c r="F749" s="145" t="s">
        <v>28</v>
      </c>
      <c r="G749" s="145"/>
      <c r="H749" s="145"/>
      <c r="V749" s="17"/>
    </row>
    <row r="750" spans="2:31">
      <c r="B750" s="149"/>
      <c r="F750" s="145"/>
      <c r="G750" s="145"/>
      <c r="H750" s="145"/>
      <c r="V750" s="17"/>
    </row>
    <row r="751" spans="2:31" ht="26.25" customHeight="1">
      <c r="B751" s="149"/>
      <c r="F751" s="145"/>
      <c r="G751" s="145"/>
      <c r="H751" s="145"/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1004.8299999999999</v>
      </c>
      <c r="E752" s="139" t="s">
        <v>573</v>
      </c>
      <c r="F752" s="139"/>
      <c r="G752" s="139"/>
      <c r="H752" s="139"/>
      <c r="V752" s="17"/>
      <c r="X752" s="23" t="s">
        <v>32</v>
      </c>
      <c r="Y752" s="20">
        <f>IF(B752="PAGADO",0,C757)</f>
        <v>1004.8299999999999</v>
      </c>
      <c r="AA752" s="139" t="s">
        <v>20</v>
      </c>
      <c r="AB752" s="139"/>
      <c r="AC752" s="139"/>
      <c r="AD752" s="139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1004.8299999999999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1004.8299999999999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1004.8299999999999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1004.8299999999999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0" t="str">
        <f>IF(C757&lt;0,"NO PAGAR","COBRAR")</f>
        <v>COBRAR</v>
      </c>
      <c r="C758" s="14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0" t="str">
        <f>IF(Y757&lt;0,"NO PAGAR","COBRAR")</f>
        <v>COBRAR</v>
      </c>
      <c r="Y758" s="14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2" t="s">
        <v>9</v>
      </c>
      <c r="C759" s="133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2" t="s">
        <v>9</v>
      </c>
      <c r="Y759" s="133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 t="b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 t="b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4" t="s">
        <v>7</v>
      </c>
      <c r="F768" s="135"/>
      <c r="G768" s="136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4" t="s">
        <v>7</v>
      </c>
      <c r="AB768" s="135"/>
      <c r="AC768" s="136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34" t="s">
        <v>7</v>
      </c>
      <c r="O770" s="135"/>
      <c r="P770" s="135"/>
      <c r="Q770" s="136"/>
      <c r="R770" s="18">
        <f>SUM(R754:R769)</f>
        <v>0</v>
      </c>
      <c r="S770" s="3"/>
      <c r="V770" s="17"/>
      <c r="X770" s="12"/>
      <c r="Y770" s="10"/>
      <c r="AJ770" s="134" t="s">
        <v>7</v>
      </c>
      <c r="AK770" s="135"/>
      <c r="AL770" s="135"/>
      <c r="AM770" s="136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 ht="15" customHeight="1">
      <c r="H792" s="84" t="s">
        <v>30</v>
      </c>
      <c r="I792" s="84"/>
      <c r="J792" s="84"/>
      <c r="V792" s="17"/>
      <c r="AA792" s="138" t="s">
        <v>31</v>
      </c>
      <c r="AB792" s="138"/>
      <c r="AC792" s="138"/>
    </row>
    <row r="793" spans="1:43" ht="15" customHeight="1">
      <c r="H793" s="84"/>
      <c r="I793" s="84"/>
      <c r="J793" s="84"/>
      <c r="V793" s="17"/>
      <c r="AA793" s="138"/>
      <c r="AB793" s="138"/>
      <c r="AC793" s="138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1004.8299999999999</v>
      </c>
      <c r="E797" s="139" t="s">
        <v>573</v>
      </c>
      <c r="F797" s="139"/>
      <c r="G797" s="139"/>
      <c r="H797" s="139"/>
      <c r="V797" s="17"/>
      <c r="X797" s="23" t="s">
        <v>32</v>
      </c>
      <c r="Y797" s="20">
        <f>IF(B1597="PAGADO",0,C802)</f>
        <v>1004.8299999999999</v>
      </c>
      <c r="AA797" s="139" t="s">
        <v>20</v>
      </c>
      <c r="AB797" s="139"/>
      <c r="AC797" s="139"/>
      <c r="AD797" s="139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1004.8299999999999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1004.8299999999999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1004.8299999999999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1004.8299999999999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1" t="str">
        <f>IF(Y802&lt;0,"NO PAGAR","COBRAR'")</f>
        <v>COBRAR'</v>
      </c>
      <c r="Y803" s="14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1" t="str">
        <f>IF(C802&lt;0,"NO PAGAR","COBRAR'")</f>
        <v>COBRAR'</v>
      </c>
      <c r="C804" s="141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2" t="s">
        <v>9</v>
      </c>
      <c r="C805" s="133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2" t="s">
        <v>9</v>
      </c>
      <c r="Y805" s="13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 t="b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 t="b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34" t="s">
        <v>7</v>
      </c>
      <c r="F813" s="135"/>
      <c r="G813" s="136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34" t="s">
        <v>7</v>
      </c>
      <c r="AB813" s="135"/>
      <c r="AC813" s="136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34" t="s">
        <v>7</v>
      </c>
      <c r="O815" s="135"/>
      <c r="P815" s="135"/>
      <c r="Q815" s="136"/>
      <c r="R815" s="18">
        <f>SUM(R799:R814)</f>
        <v>0</v>
      </c>
      <c r="S815" s="3"/>
      <c r="V815" s="17"/>
      <c r="X815" s="12"/>
      <c r="Y815" s="10"/>
      <c r="AJ815" s="134" t="s">
        <v>7</v>
      </c>
      <c r="AK815" s="135"/>
      <c r="AL815" s="135"/>
      <c r="AM815" s="136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37" t="s">
        <v>29</v>
      </c>
      <c r="AD839" s="137"/>
      <c r="AE839" s="137"/>
    </row>
    <row r="840" spans="2:41" ht="15" customHeight="1">
      <c r="H840" s="84" t="s">
        <v>28</v>
      </c>
      <c r="I840" s="84"/>
      <c r="J840" s="84"/>
      <c r="V840" s="17"/>
      <c r="AC840" s="137"/>
      <c r="AD840" s="137"/>
      <c r="AE840" s="137"/>
    </row>
    <row r="841" spans="2:41" ht="15" customHeight="1">
      <c r="H841" s="84"/>
      <c r="I841" s="84"/>
      <c r="J841" s="84"/>
      <c r="V841" s="17"/>
      <c r="AC841" s="137"/>
      <c r="AD841" s="137"/>
      <c r="AE841" s="137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1004.8299999999999</v>
      </c>
      <c r="E845" s="139" t="s">
        <v>573</v>
      </c>
      <c r="F845" s="139"/>
      <c r="G845" s="139"/>
      <c r="H845" s="139"/>
      <c r="V845" s="17"/>
      <c r="X845" s="23" t="s">
        <v>32</v>
      </c>
      <c r="Y845" s="20">
        <f>IF(B845="PAGADO",0,C850)</f>
        <v>1004.8299999999999</v>
      </c>
      <c r="AA845" s="139" t="s">
        <v>20</v>
      </c>
      <c r="AB845" s="139"/>
      <c r="AC845" s="139"/>
      <c r="AD845" s="139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1004.8299999999999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1004.8299999999999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1004.8299999999999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1004.8299999999999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0" t="str">
        <f>IF(C850&lt;0,"NO PAGAR","COBRAR")</f>
        <v>COBRAR</v>
      </c>
      <c r="C851" s="14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0" t="str">
        <f>IF(Y850&lt;0,"NO PAGAR","COBRAR")</f>
        <v>COBRAR</v>
      </c>
      <c r="Y851" s="14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2" t="s">
        <v>9</v>
      </c>
      <c r="C852" s="133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2" t="s">
        <v>9</v>
      </c>
      <c r="Y852" s="133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 t="b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 t="b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4" t="s">
        <v>7</v>
      </c>
      <c r="F861" s="135"/>
      <c r="G861" s="136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4" t="s">
        <v>7</v>
      </c>
      <c r="AB861" s="135"/>
      <c r="AC861" s="136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34" t="s">
        <v>7</v>
      </c>
      <c r="O863" s="135"/>
      <c r="P863" s="135"/>
      <c r="Q863" s="136"/>
      <c r="R863" s="18">
        <f>SUM(R847:R862)</f>
        <v>0</v>
      </c>
      <c r="S863" s="3"/>
      <c r="V863" s="17"/>
      <c r="X863" s="12"/>
      <c r="Y863" s="10"/>
      <c r="AJ863" s="134" t="s">
        <v>7</v>
      </c>
      <c r="AK863" s="135"/>
      <c r="AL863" s="135"/>
      <c r="AM863" s="136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 ht="15" customHeight="1">
      <c r="H885" s="84" t="s">
        <v>30</v>
      </c>
      <c r="I885" s="84"/>
      <c r="J885" s="84"/>
      <c r="V885" s="17"/>
      <c r="AA885" s="138" t="s">
        <v>31</v>
      </c>
      <c r="AB885" s="138"/>
      <c r="AC885" s="138"/>
    </row>
    <row r="886" spans="1:43" ht="15" customHeight="1">
      <c r="H886" s="84"/>
      <c r="I886" s="84"/>
      <c r="J886" s="84"/>
      <c r="V886" s="17"/>
      <c r="AA886" s="138"/>
      <c r="AB886" s="138"/>
      <c r="AC886" s="138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1004.8299999999999</v>
      </c>
      <c r="E890" s="139" t="s">
        <v>573</v>
      </c>
      <c r="F890" s="139"/>
      <c r="G890" s="139"/>
      <c r="H890" s="139"/>
      <c r="V890" s="17"/>
      <c r="X890" s="23" t="s">
        <v>32</v>
      </c>
      <c r="Y890" s="20">
        <f>IF(B1690="PAGADO",0,C895)</f>
        <v>1004.8299999999999</v>
      </c>
      <c r="AA890" s="139" t="s">
        <v>20</v>
      </c>
      <c r="AB890" s="139"/>
      <c r="AC890" s="139"/>
      <c r="AD890" s="139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1004.8299999999999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1004.8299999999999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1004.8299999999999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1004.8299999999999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1" t="str">
        <f>IF(Y895&lt;0,"NO PAGAR","COBRAR'")</f>
        <v>COBRAR'</v>
      </c>
      <c r="Y896" s="141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1" t="str">
        <f>IF(C895&lt;0,"NO PAGAR","COBRAR'")</f>
        <v>COBRAR'</v>
      </c>
      <c r="C897" s="14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2" t="s">
        <v>9</v>
      </c>
      <c r="C898" s="133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2" t="s">
        <v>9</v>
      </c>
      <c r="Y898" s="13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 t="b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 t="b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34" t="s">
        <v>7</v>
      </c>
      <c r="F906" s="135"/>
      <c r="G906" s="136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34" t="s">
        <v>7</v>
      </c>
      <c r="AB906" s="135"/>
      <c r="AC906" s="136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34" t="s">
        <v>7</v>
      </c>
      <c r="O908" s="135"/>
      <c r="P908" s="135"/>
      <c r="Q908" s="136"/>
      <c r="R908" s="18">
        <f>SUM(R892:R907)</f>
        <v>0</v>
      </c>
      <c r="S908" s="3"/>
      <c r="V908" s="17"/>
      <c r="X908" s="12"/>
      <c r="Y908" s="10"/>
      <c r="AJ908" s="134" t="s">
        <v>7</v>
      </c>
      <c r="AK908" s="135"/>
      <c r="AL908" s="135"/>
      <c r="AM908" s="136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37" t="s">
        <v>29</v>
      </c>
      <c r="AD933" s="137"/>
      <c r="AE933" s="137"/>
    </row>
    <row r="934" spans="2:41" ht="15" customHeight="1">
      <c r="H934" s="84" t="s">
        <v>28</v>
      </c>
      <c r="I934" s="84"/>
      <c r="J934" s="84"/>
      <c r="V934" s="17"/>
      <c r="AC934" s="137"/>
      <c r="AD934" s="137"/>
      <c r="AE934" s="137"/>
    </row>
    <row r="935" spans="2:41" ht="15" customHeight="1">
      <c r="H935" s="84"/>
      <c r="I935" s="84"/>
      <c r="J935" s="84"/>
      <c r="V935" s="17"/>
      <c r="AC935" s="137"/>
      <c r="AD935" s="137"/>
      <c r="AE935" s="137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1004.8299999999999</v>
      </c>
      <c r="E939" s="139" t="s">
        <v>573</v>
      </c>
      <c r="F939" s="139"/>
      <c r="G939" s="139"/>
      <c r="H939" s="139"/>
      <c r="V939" s="17"/>
      <c r="X939" s="23" t="s">
        <v>32</v>
      </c>
      <c r="Y939" s="20">
        <f>IF(B939="PAGADO",0,C944)</f>
        <v>1004.8299999999999</v>
      </c>
      <c r="AA939" s="139" t="s">
        <v>20</v>
      </c>
      <c r="AB939" s="139"/>
      <c r="AC939" s="139"/>
      <c r="AD939" s="139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1004.8299999999999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1004.8299999999999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1004.8299999999999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1004.8299999999999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0" t="str">
        <f>IF(C944&lt;0,"NO PAGAR","COBRAR")</f>
        <v>COBRAR</v>
      </c>
      <c r="C945" s="14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0" t="str">
        <f>IF(Y944&lt;0,"NO PAGAR","COBRAR")</f>
        <v>COBRAR</v>
      </c>
      <c r="Y945" s="14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2" t="s">
        <v>9</v>
      </c>
      <c r="C946" s="133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2" t="s">
        <v>9</v>
      </c>
      <c r="Y946" s="133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 t="b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 t="b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4" t="s">
        <v>7</v>
      </c>
      <c r="F955" s="135"/>
      <c r="G955" s="136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4" t="s">
        <v>7</v>
      </c>
      <c r="AB955" s="135"/>
      <c r="AC955" s="136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34" t="s">
        <v>7</v>
      </c>
      <c r="O957" s="135"/>
      <c r="P957" s="135"/>
      <c r="Q957" s="136"/>
      <c r="R957" s="18">
        <f>SUM(R941:R956)</f>
        <v>0</v>
      </c>
      <c r="S957" s="3"/>
      <c r="V957" s="17"/>
      <c r="X957" s="12"/>
      <c r="Y957" s="10"/>
      <c r="AJ957" s="134" t="s">
        <v>7</v>
      </c>
      <c r="AK957" s="135"/>
      <c r="AL957" s="135"/>
      <c r="AM957" s="136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 ht="15" customHeight="1">
      <c r="H979" s="84" t="s">
        <v>30</v>
      </c>
      <c r="I979" s="84"/>
      <c r="J979" s="84"/>
      <c r="V979" s="17"/>
      <c r="AA979" s="138" t="s">
        <v>31</v>
      </c>
      <c r="AB979" s="138"/>
      <c r="AC979" s="138"/>
    </row>
    <row r="980" spans="1:43" ht="15" customHeight="1">
      <c r="H980" s="84"/>
      <c r="I980" s="84"/>
      <c r="J980" s="84"/>
      <c r="V980" s="17"/>
      <c r="AA980" s="138"/>
      <c r="AB980" s="138"/>
      <c r="AC980" s="138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1004.8299999999999</v>
      </c>
      <c r="E984" s="139" t="s">
        <v>573</v>
      </c>
      <c r="F984" s="139"/>
      <c r="G984" s="139"/>
      <c r="H984" s="139"/>
      <c r="V984" s="17"/>
      <c r="X984" s="23" t="s">
        <v>32</v>
      </c>
      <c r="Y984" s="20">
        <f>IF(B1784="PAGADO",0,C989)</f>
        <v>1004.8299999999999</v>
      </c>
      <c r="AA984" s="139" t="s">
        <v>20</v>
      </c>
      <c r="AB984" s="139"/>
      <c r="AC984" s="139"/>
      <c r="AD984" s="139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1004.8299999999999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1004.8299999999999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1004.8299999999999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1004.8299999999999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1" t="str">
        <f>IF(Y989&lt;0,"NO PAGAR","COBRAR'")</f>
        <v>COBRAR'</v>
      </c>
      <c r="Y990" s="14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1" t="str">
        <f>IF(C989&lt;0,"NO PAGAR","COBRAR'")</f>
        <v>COBRAR'</v>
      </c>
      <c r="C991" s="141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2" t="s">
        <v>9</v>
      </c>
      <c r="C992" s="133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2" t="s">
        <v>9</v>
      </c>
      <c r="Y992" s="13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 t="b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 t="b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34" t="s">
        <v>7</v>
      </c>
      <c r="F1000" s="135"/>
      <c r="G1000" s="136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34" t="s">
        <v>7</v>
      </c>
      <c r="AB1000" s="135"/>
      <c r="AC1000" s="136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34" t="s">
        <v>7</v>
      </c>
      <c r="O1002" s="135"/>
      <c r="P1002" s="135"/>
      <c r="Q1002" s="136"/>
      <c r="R1002" s="18">
        <f>SUM(R986:R1001)</f>
        <v>0</v>
      </c>
      <c r="S1002" s="3"/>
      <c r="V1002" s="17"/>
      <c r="X1002" s="12"/>
      <c r="Y1002" s="10"/>
      <c r="AJ1002" s="134" t="s">
        <v>7</v>
      </c>
      <c r="AK1002" s="135"/>
      <c r="AL1002" s="135"/>
      <c r="AM1002" s="136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37" t="s">
        <v>29</v>
      </c>
      <c r="AD1026" s="137"/>
      <c r="AE1026" s="137"/>
    </row>
    <row r="1027" spans="2:41" ht="15" customHeight="1">
      <c r="H1027" s="84" t="s">
        <v>28</v>
      </c>
      <c r="I1027" s="84"/>
      <c r="J1027" s="84"/>
      <c r="V1027" s="17"/>
      <c r="AC1027" s="137"/>
      <c r="AD1027" s="137"/>
      <c r="AE1027" s="137"/>
    </row>
    <row r="1028" spans="2:41" ht="15" customHeight="1">
      <c r="H1028" s="84"/>
      <c r="I1028" s="84"/>
      <c r="J1028" s="84"/>
      <c r="V1028" s="17"/>
      <c r="AC1028" s="137"/>
      <c r="AD1028" s="137"/>
      <c r="AE1028" s="137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1004.8299999999999</v>
      </c>
      <c r="E1032" s="139" t="s">
        <v>573</v>
      </c>
      <c r="F1032" s="139"/>
      <c r="G1032" s="139"/>
      <c r="H1032" s="139"/>
      <c r="V1032" s="17"/>
      <c r="X1032" s="23" t="s">
        <v>32</v>
      </c>
      <c r="Y1032" s="20">
        <f>IF(B1032="PAGADO",0,C1037)</f>
        <v>1004.8299999999999</v>
      </c>
      <c r="AA1032" s="139" t="s">
        <v>20</v>
      </c>
      <c r="AB1032" s="139"/>
      <c r="AC1032" s="139"/>
      <c r="AD1032" s="139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1004.8299999999999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1004.8299999999999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1004.8299999999999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1004.8299999999999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0" t="str">
        <f>IF(C1037&lt;0,"NO PAGAR","COBRAR")</f>
        <v>COBRAR</v>
      </c>
      <c r="C1038" s="14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0" t="str">
        <f>IF(Y1037&lt;0,"NO PAGAR","COBRAR")</f>
        <v>COBRAR</v>
      </c>
      <c r="Y1038" s="14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2" t="s">
        <v>9</v>
      </c>
      <c r="C1039" s="133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2" t="s">
        <v>9</v>
      </c>
      <c r="Y1039" s="133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 t="b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 t="b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4" t="s">
        <v>7</v>
      </c>
      <c r="F1048" s="135"/>
      <c r="G1048" s="136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4" t="s">
        <v>7</v>
      </c>
      <c r="AB1048" s="135"/>
      <c r="AC1048" s="136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34" t="s">
        <v>7</v>
      </c>
      <c r="O1050" s="135"/>
      <c r="P1050" s="135"/>
      <c r="Q1050" s="136"/>
      <c r="R1050" s="18">
        <f>SUM(R1034:R1049)</f>
        <v>0</v>
      </c>
      <c r="S1050" s="3"/>
      <c r="V1050" s="17"/>
      <c r="X1050" s="12"/>
      <c r="Y1050" s="10"/>
      <c r="AJ1050" s="134" t="s">
        <v>7</v>
      </c>
      <c r="AK1050" s="135"/>
      <c r="AL1050" s="135"/>
      <c r="AM1050" s="136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 ht="15" customHeight="1">
      <c r="H1072" s="84" t="s">
        <v>30</v>
      </c>
      <c r="I1072" s="84"/>
      <c r="J1072" s="84"/>
      <c r="V1072" s="17"/>
      <c r="AA1072" s="138" t="s">
        <v>31</v>
      </c>
      <c r="AB1072" s="138"/>
      <c r="AC1072" s="138"/>
    </row>
    <row r="1073" spans="2:41" ht="15" customHeight="1">
      <c r="H1073" s="84"/>
      <c r="I1073" s="84"/>
      <c r="J1073" s="84"/>
      <c r="V1073" s="17"/>
      <c r="AA1073" s="138"/>
      <c r="AB1073" s="138"/>
      <c r="AC1073" s="138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1004.8299999999999</v>
      </c>
      <c r="E1077" s="139" t="s">
        <v>573</v>
      </c>
      <c r="F1077" s="139"/>
      <c r="G1077" s="139"/>
      <c r="H1077" s="139"/>
      <c r="V1077" s="17"/>
      <c r="X1077" s="23" t="s">
        <v>32</v>
      </c>
      <c r="Y1077" s="20">
        <f>IF(B1877="PAGADO",0,C1082)</f>
        <v>1004.8299999999999</v>
      </c>
      <c r="AA1077" s="139" t="s">
        <v>20</v>
      </c>
      <c r="AB1077" s="139"/>
      <c r="AC1077" s="139"/>
      <c r="AD1077" s="139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1004.8299999999999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1004.8299999999999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1004.8299999999999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1004.8299999999999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1" t="str">
        <f>IF(Y1082&lt;0,"NO PAGAR","COBRAR'")</f>
        <v>COBRAR'</v>
      </c>
      <c r="Y1083" s="141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1" t="str">
        <f>IF(C1082&lt;0,"NO PAGAR","COBRAR'")</f>
        <v>COBRAR'</v>
      </c>
      <c r="C1084" s="141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2" t="s">
        <v>9</v>
      </c>
      <c r="C1085" s="133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2" t="s">
        <v>9</v>
      </c>
      <c r="Y1085" s="13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 t="b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 t="b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34" t="s">
        <v>7</v>
      </c>
      <c r="F1093" s="135"/>
      <c r="G1093" s="136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34" t="s">
        <v>7</v>
      </c>
      <c r="AB1093" s="135"/>
      <c r="AC1093" s="136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34" t="s">
        <v>7</v>
      </c>
      <c r="O1095" s="135"/>
      <c r="P1095" s="135"/>
      <c r="Q1095" s="136"/>
      <c r="R1095" s="18">
        <f>SUM(R1079:R1094)</f>
        <v>0</v>
      </c>
      <c r="S1095" s="3"/>
      <c r="V1095" s="17"/>
      <c r="X1095" s="12"/>
      <c r="Y1095" s="10"/>
      <c r="AJ1095" s="134" t="s">
        <v>7</v>
      </c>
      <c r="AK1095" s="135"/>
      <c r="AL1095" s="135"/>
      <c r="AM1095" s="136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56:B658"/>
    <mergeCell ref="B464:B466"/>
    <mergeCell ref="F464:H466"/>
    <mergeCell ref="X464:X466"/>
    <mergeCell ref="N485:Q485"/>
    <mergeCell ref="B618:C618"/>
    <mergeCell ref="B619:C619"/>
    <mergeCell ref="X619:Y619"/>
    <mergeCell ref="B573:C573"/>
    <mergeCell ref="X573:Y573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33:AM433"/>
    <mergeCell ref="E431:G431"/>
    <mergeCell ref="AB464:AD466"/>
    <mergeCell ref="AA467:AD467"/>
    <mergeCell ref="AA410:AC411"/>
    <mergeCell ref="AA415:AD415"/>
    <mergeCell ref="E415:H415"/>
    <mergeCell ref="X421:Y421"/>
    <mergeCell ref="AJ485:AM485"/>
    <mergeCell ref="E483:G483"/>
    <mergeCell ref="AA512:AD512"/>
    <mergeCell ref="E512:H512"/>
    <mergeCell ref="E467:H467"/>
    <mergeCell ref="B473:C473"/>
    <mergeCell ref="X473:Y473"/>
    <mergeCell ref="B474:C474"/>
    <mergeCell ref="X474:Y474"/>
    <mergeCell ref="AA483:AC483"/>
    <mergeCell ref="AB509:AD511"/>
    <mergeCell ref="X509:X511"/>
    <mergeCell ref="F509:H511"/>
    <mergeCell ref="B509:B511"/>
    <mergeCell ref="AJ530:AM530"/>
    <mergeCell ref="E528:G528"/>
    <mergeCell ref="AC560:AE562"/>
    <mergeCell ref="AA566:AD566"/>
    <mergeCell ref="E566:H566"/>
    <mergeCell ref="B572:C572"/>
    <mergeCell ref="X572:Y572"/>
    <mergeCell ref="X518:Y518"/>
    <mergeCell ref="B519:C519"/>
    <mergeCell ref="B520:C520"/>
    <mergeCell ref="X520:Y520"/>
    <mergeCell ref="AA528:AC528"/>
    <mergeCell ref="N530:Q530"/>
    <mergeCell ref="B563:B565"/>
    <mergeCell ref="F563:H565"/>
    <mergeCell ref="AA582:AC582"/>
    <mergeCell ref="N584:Q584"/>
    <mergeCell ref="AJ584:AM584"/>
    <mergeCell ref="E582:G582"/>
    <mergeCell ref="F608:H610"/>
    <mergeCell ref="B608:B610"/>
    <mergeCell ref="AA627:AC627"/>
    <mergeCell ref="N629:Q629"/>
    <mergeCell ref="AJ629:AM629"/>
    <mergeCell ref="E627:G627"/>
    <mergeCell ref="AC653:AE655"/>
    <mergeCell ref="AA659:AD659"/>
    <mergeCell ref="AA606:AC607"/>
    <mergeCell ref="AA611:AD611"/>
    <mergeCell ref="E611:H611"/>
    <mergeCell ref="X617:Y617"/>
    <mergeCell ref="F656:H658"/>
    <mergeCell ref="N677:Q677"/>
    <mergeCell ref="AJ677:AM677"/>
    <mergeCell ref="E675:G675"/>
    <mergeCell ref="AA699:AC700"/>
    <mergeCell ref="AA704:AD704"/>
    <mergeCell ref="E704:H704"/>
    <mergeCell ref="E659:H659"/>
    <mergeCell ref="B665:C665"/>
    <mergeCell ref="X665:Y665"/>
    <mergeCell ref="B666:C666"/>
    <mergeCell ref="X666:Y666"/>
    <mergeCell ref="AA675:AC675"/>
    <mergeCell ref="F701:H703"/>
    <mergeCell ref="B701:B703"/>
    <mergeCell ref="AJ722:AM722"/>
    <mergeCell ref="E720:G720"/>
    <mergeCell ref="AC746:AE748"/>
    <mergeCell ref="AA752:AD752"/>
    <mergeCell ref="E752:H752"/>
    <mergeCell ref="B758:C758"/>
    <mergeCell ref="X758:Y758"/>
    <mergeCell ref="X710:Y710"/>
    <mergeCell ref="B712:C712"/>
    <mergeCell ref="X712:Y712"/>
    <mergeCell ref="AA720:AC720"/>
    <mergeCell ref="N722:Q722"/>
    <mergeCell ref="B710:C711"/>
    <mergeCell ref="F749:H751"/>
    <mergeCell ref="B749:B751"/>
    <mergeCell ref="B804:C804"/>
    <mergeCell ref="B805:C805"/>
    <mergeCell ref="X805:Y805"/>
    <mergeCell ref="B759:C759"/>
    <mergeCell ref="X759:Y759"/>
    <mergeCell ref="AA768:AC768"/>
    <mergeCell ref="N770:Q770"/>
    <mergeCell ref="AJ770:AM770"/>
    <mergeCell ref="E768:G768"/>
    <mergeCell ref="AA813:AC813"/>
    <mergeCell ref="N815:Q815"/>
    <mergeCell ref="AJ815:AM815"/>
    <mergeCell ref="E813:G813"/>
    <mergeCell ref="AC839:AE841"/>
    <mergeCell ref="AA845:AD845"/>
    <mergeCell ref="AA792:AC793"/>
    <mergeCell ref="AA797:AD797"/>
    <mergeCell ref="E797:H797"/>
    <mergeCell ref="X803:Y803"/>
    <mergeCell ref="N863:Q863"/>
    <mergeCell ref="AJ863:AM863"/>
    <mergeCell ref="E861:G861"/>
    <mergeCell ref="AA885:AC886"/>
    <mergeCell ref="AA890:AD890"/>
    <mergeCell ref="E890:H890"/>
    <mergeCell ref="E845:H845"/>
    <mergeCell ref="B851:C851"/>
    <mergeCell ref="X851:Y851"/>
    <mergeCell ref="B852:C852"/>
    <mergeCell ref="X852:Y852"/>
    <mergeCell ref="AA861:AC861"/>
    <mergeCell ref="AJ908:AM908"/>
    <mergeCell ref="E906:G906"/>
    <mergeCell ref="AC933:AE935"/>
    <mergeCell ref="AA939:AD939"/>
    <mergeCell ref="E939:H939"/>
    <mergeCell ref="B945:C945"/>
    <mergeCell ref="X945:Y945"/>
    <mergeCell ref="X896:Y896"/>
    <mergeCell ref="B897:C897"/>
    <mergeCell ref="B898:C898"/>
    <mergeCell ref="X898:Y898"/>
    <mergeCell ref="AA906:AC906"/>
    <mergeCell ref="N908:Q908"/>
    <mergeCell ref="B991:C991"/>
    <mergeCell ref="B992:C992"/>
    <mergeCell ref="X992:Y992"/>
    <mergeCell ref="B946:C946"/>
    <mergeCell ref="X946:Y946"/>
    <mergeCell ref="AA955:AC955"/>
    <mergeCell ref="N957:Q957"/>
    <mergeCell ref="AJ957:AM957"/>
    <mergeCell ref="E955:G955"/>
    <mergeCell ref="AA1000:AC1000"/>
    <mergeCell ref="N1002:Q1002"/>
    <mergeCell ref="AJ1002:AM1002"/>
    <mergeCell ref="E1000:G1000"/>
    <mergeCell ref="AC1026:AE1028"/>
    <mergeCell ref="AA1032:AD1032"/>
    <mergeCell ref="AA979:AC980"/>
    <mergeCell ref="AA984:AD984"/>
    <mergeCell ref="E984:H984"/>
    <mergeCell ref="X990:Y990"/>
    <mergeCell ref="E1048:G1048"/>
    <mergeCell ref="AA1072:AC1073"/>
    <mergeCell ref="AA1077:AD1077"/>
    <mergeCell ref="E1077:H1077"/>
    <mergeCell ref="E1032:H1032"/>
    <mergeCell ref="B1038:C1038"/>
    <mergeCell ref="X1038:Y1038"/>
    <mergeCell ref="B1039:C1039"/>
    <mergeCell ref="X1039:Y1039"/>
    <mergeCell ref="AA1048:AC1048"/>
    <mergeCell ref="AJ1095:AM1095"/>
    <mergeCell ref="E1093:G1093"/>
    <mergeCell ref="X1083:Y1083"/>
    <mergeCell ref="B1084:C1084"/>
    <mergeCell ref="B1085:C1085"/>
    <mergeCell ref="X1085:Y1085"/>
    <mergeCell ref="AA1093:AC1093"/>
    <mergeCell ref="N1095:Q1095"/>
    <mergeCell ref="N1050:Q1050"/>
    <mergeCell ref="AJ1050:AM105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204"/>
  <sheetViews>
    <sheetView topLeftCell="A386" zoomScale="78" zoomScaleNormal="78" workbookViewId="0">
      <selection activeCell="E404" sqref="E404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9" t="s">
        <v>83</v>
      </c>
      <c r="F8" s="139"/>
      <c r="G8" s="139"/>
      <c r="H8" s="139"/>
      <c r="V8" s="17"/>
      <c r="X8" s="23" t="s">
        <v>130</v>
      </c>
      <c r="Y8" s="20">
        <f>IF(B8="PAGADO",0,C13)</f>
        <v>0</v>
      </c>
      <c r="AA8" s="139" t="s">
        <v>20</v>
      </c>
      <c r="AB8" s="139"/>
      <c r="AC8" s="139"/>
      <c r="AD8" s="139"/>
      <c r="AK8" s="148" t="s">
        <v>10</v>
      </c>
      <c r="AL8" s="148"/>
      <c r="AM8" s="14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34" t="s">
        <v>7</v>
      </c>
      <c r="AB24" s="135"/>
      <c r="AC24" s="136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102.65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9" t="s">
        <v>197</v>
      </c>
      <c r="F53" s="139"/>
      <c r="G53" s="139"/>
      <c r="H53" s="139"/>
      <c r="V53" s="17"/>
      <c r="X53" s="23" t="s">
        <v>82</v>
      </c>
      <c r="Y53" s="20">
        <f>IF(B53="PAGADO",0,C58)</f>
        <v>0</v>
      </c>
      <c r="AA53" s="139" t="s">
        <v>83</v>
      </c>
      <c r="AB53" s="139"/>
      <c r="AC53" s="139"/>
      <c r="AD53" s="139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37" t="s">
        <v>29</v>
      </c>
      <c r="AD96" s="137"/>
      <c r="AE96" s="137"/>
    </row>
    <row r="97" spans="2:41">
      <c r="H97" s="138" t="s">
        <v>28</v>
      </c>
      <c r="I97" s="138"/>
      <c r="J97" s="138"/>
      <c r="V97" s="17"/>
      <c r="AC97" s="137"/>
      <c r="AD97" s="137"/>
      <c r="AE97" s="137"/>
    </row>
    <row r="98" spans="2:41">
      <c r="H98" s="138"/>
      <c r="I98" s="138"/>
      <c r="J98" s="138"/>
      <c r="V98" s="17"/>
      <c r="AC98" s="137"/>
      <c r="AD98" s="137"/>
      <c r="AE98" s="13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39" t="s">
        <v>83</v>
      </c>
      <c r="F102" s="139"/>
      <c r="G102" s="139"/>
      <c r="H102" s="139"/>
      <c r="V102" s="17"/>
      <c r="X102" s="23" t="s">
        <v>32</v>
      </c>
      <c r="Y102" s="20">
        <f>IF(B102="PAGADO",0,C107)</f>
        <v>0</v>
      </c>
      <c r="AA102" s="139" t="s">
        <v>20</v>
      </c>
      <c r="AB102" s="139"/>
      <c r="AC102" s="139"/>
      <c r="AD102" s="139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40" t="str">
        <f>IF(C107&lt;0,"NO PAGAR","COBRAR")</f>
        <v>COBRAR</v>
      </c>
      <c r="C108" s="14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40" t="str">
        <f>IF(Y107&lt;0,"NO PAGAR","COBRAR")</f>
        <v>NO PAGAR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32" t="s">
        <v>9</v>
      </c>
      <c r="C109" s="133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2" t="s">
        <v>9</v>
      </c>
      <c r="Y109" s="133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34" t="s">
        <v>7</v>
      </c>
      <c r="F118" s="135"/>
      <c r="G118" s="136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34" t="s">
        <v>7</v>
      </c>
      <c r="AB118" s="135"/>
      <c r="AC118" s="136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34" t="s">
        <v>7</v>
      </c>
      <c r="O120" s="135"/>
      <c r="P120" s="135"/>
      <c r="Q120" s="136"/>
      <c r="R120" s="18">
        <f>SUM(R104:R119)</f>
        <v>0</v>
      </c>
      <c r="S120" s="3"/>
      <c r="V120" s="17"/>
      <c r="X120" s="12"/>
      <c r="Y120" s="10"/>
      <c r="AJ120" s="134" t="s">
        <v>7</v>
      </c>
      <c r="AK120" s="135"/>
      <c r="AL120" s="135"/>
      <c r="AM120" s="136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38" t="s">
        <v>30</v>
      </c>
      <c r="I128" s="138"/>
      <c r="J128" s="138"/>
      <c r="V128" s="17"/>
      <c r="AA128" s="138" t="s">
        <v>31</v>
      </c>
      <c r="AB128" s="138"/>
      <c r="AC128" s="138"/>
    </row>
    <row r="129" spans="2:41">
      <c r="H129" s="138"/>
      <c r="I129" s="138"/>
      <c r="J129" s="138"/>
      <c r="V129" s="17"/>
      <c r="AA129" s="138"/>
      <c r="AB129" s="138"/>
      <c r="AC129" s="138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39" t="s">
        <v>20</v>
      </c>
      <c r="F133" s="139"/>
      <c r="G133" s="139"/>
      <c r="H133" s="139"/>
      <c r="V133" s="17"/>
      <c r="X133" s="23" t="s">
        <v>32</v>
      </c>
      <c r="Y133" s="20">
        <f>IF(B133="PAGADO",0,C138)</f>
        <v>0</v>
      </c>
      <c r="AA133" s="139" t="s">
        <v>20</v>
      </c>
      <c r="AB133" s="139"/>
      <c r="AC133" s="139"/>
      <c r="AD133" s="139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41" t="str">
        <f>IF(Y138&lt;0,"NO PAGAR","COBRAR'")</f>
        <v>COBRAR'</v>
      </c>
      <c r="Y139" s="141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41" t="str">
        <f>IF(C138&lt;0,"NO PAGAR","COBRAR'")</f>
        <v>COBRAR'</v>
      </c>
      <c r="C140" s="141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32" t="s">
        <v>9</v>
      </c>
      <c r="C141" s="133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2" t="s">
        <v>9</v>
      </c>
      <c r="Y141" s="133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34" t="s">
        <v>7</v>
      </c>
      <c r="F149" s="135"/>
      <c r="G149" s="136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34" t="s">
        <v>7</v>
      </c>
      <c r="AB149" s="135"/>
      <c r="AC149" s="136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34" t="s">
        <v>7</v>
      </c>
      <c r="O151" s="135"/>
      <c r="P151" s="135"/>
      <c r="Q151" s="136"/>
      <c r="R151" s="18">
        <f>SUM(R135:R150)</f>
        <v>0</v>
      </c>
      <c r="S151" s="3"/>
      <c r="V151" s="17"/>
      <c r="X151" s="12"/>
      <c r="Y151" s="10"/>
      <c r="AJ151" s="134" t="s">
        <v>7</v>
      </c>
      <c r="AK151" s="135"/>
      <c r="AL151" s="135"/>
      <c r="AM151" s="136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37" t="s">
        <v>29</v>
      </c>
      <c r="AD167" s="137"/>
      <c r="AE167" s="137"/>
    </row>
    <row r="168" spans="2:41">
      <c r="H168" s="138" t="s">
        <v>28</v>
      </c>
      <c r="I168" s="138"/>
      <c r="J168" s="138"/>
      <c r="V168" s="17"/>
      <c r="AC168" s="137"/>
      <c r="AD168" s="137"/>
      <c r="AE168" s="137"/>
    </row>
    <row r="169" spans="2:41">
      <c r="H169" s="138"/>
      <c r="I169" s="138"/>
      <c r="J169" s="138"/>
      <c r="V169" s="17"/>
      <c r="AC169" s="137"/>
      <c r="AD169" s="137"/>
      <c r="AE169" s="13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39" t="s">
        <v>20</v>
      </c>
      <c r="F173" s="139"/>
      <c r="G173" s="139"/>
      <c r="H173" s="139"/>
      <c r="V173" s="17"/>
      <c r="X173" s="23" t="s">
        <v>32</v>
      </c>
      <c r="Y173" s="20">
        <f>IF(B172="PAGADO",0,C177)</f>
        <v>76.029999999999973</v>
      </c>
      <c r="AA173" s="139" t="s">
        <v>437</v>
      </c>
      <c r="AB173" s="139"/>
      <c r="AC173" s="139"/>
      <c r="AD173" s="139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40" t="str">
        <f>IF(C177&lt;0,"NO PAGAR","COBRAR")</f>
        <v>COBRAR</v>
      </c>
      <c r="C178" s="14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32" t="s">
        <v>9</v>
      </c>
      <c r="C179" s="133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40" t="str">
        <f>IF(Y178&lt;0,"NO PAGAR","COBRAR")</f>
        <v>NO PAGAR</v>
      </c>
      <c r="Y179" s="14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2" t="s">
        <v>9</v>
      </c>
      <c r="Y180" s="133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34" t="s">
        <v>7</v>
      </c>
      <c r="F189" s="135"/>
      <c r="G189" s="136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34" t="s">
        <v>7</v>
      </c>
      <c r="AB189" s="135"/>
      <c r="AC189" s="136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500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34" t="s">
        <v>7</v>
      </c>
      <c r="O191" s="135"/>
      <c r="P191" s="135"/>
      <c r="Q191" s="136"/>
      <c r="R191" s="18">
        <f>SUM(R175:R190)</f>
        <v>0</v>
      </c>
      <c r="S191" s="3"/>
      <c r="V191" s="17"/>
      <c r="X191" s="12"/>
      <c r="Y191" s="10"/>
      <c r="AJ191" s="134" t="s">
        <v>7</v>
      </c>
      <c r="AK191" s="135"/>
      <c r="AL191" s="135"/>
      <c r="AM191" s="136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38" t="s">
        <v>30</v>
      </c>
      <c r="I213" s="138"/>
      <c r="J213" s="138"/>
      <c r="V213" s="17"/>
      <c r="AA213" s="138" t="s">
        <v>31</v>
      </c>
      <c r="AB213" s="138"/>
      <c r="AC213" s="138"/>
    </row>
    <row r="214" spans="1:43">
      <c r="H214" s="138"/>
      <c r="I214" s="138"/>
      <c r="J214" s="138"/>
      <c r="V214" s="17"/>
      <c r="AA214" s="138"/>
      <c r="AB214" s="138"/>
      <c r="AC214" s="138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39" t="s">
        <v>511</v>
      </c>
      <c r="F218" s="139"/>
      <c r="G218" s="139"/>
      <c r="H218" s="139"/>
      <c r="V218" s="17"/>
      <c r="X218" s="23" t="s">
        <v>32</v>
      </c>
      <c r="Y218" s="20">
        <f>IF(B239="PAGADO",0,C222)</f>
        <v>293.27999999999997</v>
      </c>
      <c r="AA218" s="139" t="s">
        <v>548</v>
      </c>
      <c r="AB218" s="139"/>
      <c r="AC218" s="139"/>
      <c r="AD218" s="139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538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41" t="str">
        <f>IF(C222&lt;0,"NO PAGAR","COBRAR'")</f>
        <v>COBRAR'</v>
      </c>
      <c r="C224" s="141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41" t="str">
        <f>IF(Y223&lt;0,"NO PAGAR","COBRAR'")</f>
        <v>NO PAGAR</v>
      </c>
      <c r="Y224" s="141"/>
      <c r="AA224" s="4">
        <v>44945</v>
      </c>
      <c r="AB224" s="3" t="s">
        <v>567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32" t="s">
        <v>9</v>
      </c>
      <c r="C225" s="133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2" t="s">
        <v>9</v>
      </c>
      <c r="Y226" s="133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34" t="s">
        <v>7</v>
      </c>
      <c r="F234" s="135"/>
      <c r="G234" s="136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34" t="s">
        <v>7</v>
      </c>
      <c r="AB234" s="135"/>
      <c r="AC234" s="136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544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34" t="s">
        <v>7</v>
      </c>
      <c r="O236" s="135"/>
      <c r="P236" s="135"/>
      <c r="Q236" s="136"/>
      <c r="R236" s="18">
        <f>SUM(R220:R235)</f>
        <v>100</v>
      </c>
      <c r="S236" s="3"/>
      <c r="V236" s="17"/>
      <c r="X236" s="12" t="s">
        <v>578</v>
      </c>
      <c r="Y236" s="10">
        <v>150.93</v>
      </c>
      <c r="AJ236" s="134" t="s">
        <v>7</v>
      </c>
      <c r="AK236" s="135"/>
      <c r="AL236" s="135"/>
      <c r="AM236" s="136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37" t="s">
        <v>29</v>
      </c>
      <c r="AD259" s="137"/>
      <c r="AE259" s="137"/>
    </row>
    <row r="260" spans="2:41">
      <c r="H260" s="138" t="s">
        <v>28</v>
      </c>
      <c r="I260" s="138"/>
      <c r="J260" s="138"/>
      <c r="V260" s="17"/>
      <c r="AC260" s="137"/>
      <c r="AD260" s="137"/>
      <c r="AE260" s="137"/>
    </row>
    <row r="261" spans="2:41">
      <c r="H261" s="138"/>
      <c r="I261" s="138"/>
      <c r="J261" s="138"/>
      <c r="V261" s="17"/>
      <c r="AC261" s="137"/>
      <c r="AD261" s="137"/>
      <c r="AE261" s="13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39" t="s">
        <v>614</v>
      </c>
      <c r="F265" s="139"/>
      <c r="G265" s="139"/>
      <c r="H265" s="139"/>
      <c r="V265" s="17"/>
      <c r="X265" s="23" t="s">
        <v>32</v>
      </c>
      <c r="Y265" s="20">
        <f>IF(B264="PAGADO",0,C269)</f>
        <v>205.25000000000011</v>
      </c>
      <c r="AA265" s="139" t="s">
        <v>437</v>
      </c>
      <c r="AB265" s="139"/>
      <c r="AC265" s="139"/>
      <c r="AD265" s="139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592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617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40" t="str">
        <f>IF(C269&lt;0,"NO PAGAR","COBRAR")</f>
        <v>COBRAR</v>
      </c>
      <c r="C270" s="14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32" t="s">
        <v>9</v>
      </c>
      <c r="C271" s="133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40" t="str">
        <f>IF(Y270&lt;0,"NO PAGAR","COBRAR")</f>
        <v>COBRAR</v>
      </c>
      <c r="Y271" s="14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2" t="s">
        <v>9</v>
      </c>
      <c r="Y272" s="133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650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594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34" t="s">
        <v>7</v>
      </c>
      <c r="F281" s="135"/>
      <c r="G281" s="136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34" t="s">
        <v>7</v>
      </c>
      <c r="AB281" s="135"/>
      <c r="AC281" s="136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34" t="s">
        <v>7</v>
      </c>
      <c r="O283" s="135"/>
      <c r="P283" s="135"/>
      <c r="Q283" s="136"/>
      <c r="R283" s="18">
        <f>SUM(R267:R282)</f>
        <v>40</v>
      </c>
      <c r="S283" s="3"/>
      <c r="V283" s="17"/>
      <c r="X283" s="12"/>
      <c r="Y283" s="10"/>
      <c r="AJ283" s="134" t="s">
        <v>7</v>
      </c>
      <c r="AK283" s="135"/>
      <c r="AL283" s="135"/>
      <c r="AM283" s="136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38" t="s">
        <v>30</v>
      </c>
      <c r="I305" s="138"/>
      <c r="J305" s="138"/>
      <c r="V305" s="17"/>
      <c r="AA305" s="138" t="s">
        <v>31</v>
      </c>
      <c r="AB305" s="138"/>
      <c r="AC305" s="138"/>
    </row>
    <row r="306" spans="2:41">
      <c r="H306" s="138"/>
      <c r="I306" s="138"/>
      <c r="J306" s="138"/>
      <c r="V306" s="17"/>
      <c r="AA306" s="138"/>
      <c r="AB306" s="138"/>
      <c r="AC306" s="138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39" t="s">
        <v>437</v>
      </c>
      <c r="F310" s="139"/>
      <c r="G310" s="139"/>
      <c r="H310" s="139"/>
      <c r="V310" s="17"/>
      <c r="X310" s="23" t="s">
        <v>32</v>
      </c>
      <c r="Y310" s="20">
        <f>IF(B1104="PAGADO",0,C315)</f>
        <v>-647.71</v>
      </c>
      <c r="AA310" s="139" t="s">
        <v>724</v>
      </c>
      <c r="AB310" s="139"/>
      <c r="AC310" s="139"/>
      <c r="AD310" s="139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665</v>
      </c>
      <c r="G312" s="3" t="s">
        <v>666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667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667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41" t="str">
        <f>IF(Y315&lt;0,"NO PAGAR","COBRAR'")</f>
        <v>NO PAGAR</v>
      </c>
      <c r="Y316" s="141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1" t="str">
        <f>IF(C315&lt;0,"NO PAGAR","COBRAR'")</f>
        <v>NO PAGAR</v>
      </c>
      <c r="C317" s="141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2" t="s">
        <v>9</v>
      </c>
      <c r="C318" s="133"/>
      <c r="E318" s="4">
        <v>44985</v>
      </c>
      <c r="F318" s="3" t="s">
        <v>688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2" t="s">
        <v>9</v>
      </c>
      <c r="Y318" s="133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134" t="s">
        <v>7</v>
      </c>
      <c r="F326" s="135"/>
      <c r="G326" s="136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34" t="s">
        <v>7</v>
      </c>
      <c r="AB326" s="135"/>
      <c r="AC326" s="136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718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34" t="s">
        <v>7</v>
      </c>
      <c r="O328" s="135"/>
      <c r="P328" s="135"/>
      <c r="Q328" s="136"/>
      <c r="R328" s="18">
        <f>SUM(R312:R327)</f>
        <v>2600</v>
      </c>
      <c r="S328" s="3"/>
      <c r="V328" s="17"/>
      <c r="X328" s="12"/>
      <c r="Y328" s="10"/>
      <c r="AJ328" s="134" t="s">
        <v>7</v>
      </c>
      <c r="AK328" s="135"/>
      <c r="AL328" s="135"/>
      <c r="AM328" s="136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>
      <c r="E339" s="1" t="s">
        <v>19</v>
      </c>
      <c r="V339" s="17"/>
    </row>
    <row r="340" spans="2:22"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1">
      <c r="H353" s="138" t="s">
        <v>28</v>
      </c>
      <c r="I353" s="138"/>
      <c r="J353" s="138"/>
      <c r="V353" s="17"/>
    </row>
    <row r="354" spans="2:41">
      <c r="H354" s="138"/>
      <c r="I354" s="138"/>
      <c r="J354" s="138"/>
      <c r="V354" s="17"/>
    </row>
    <row r="355" spans="2:41">
      <c r="V355" s="17"/>
      <c r="X355" s="149" t="s">
        <v>64</v>
      </c>
      <c r="AB355" s="144" t="s">
        <v>29</v>
      </c>
      <c r="AC355" s="144"/>
      <c r="AD355" s="144"/>
    </row>
    <row r="356" spans="2:41">
      <c r="V356" s="17"/>
      <c r="X356" s="149"/>
      <c r="AB356" s="144"/>
      <c r="AC356" s="144"/>
      <c r="AD356" s="144"/>
    </row>
    <row r="357" spans="2:41" ht="23.25">
      <c r="B357" s="22" t="s">
        <v>64</v>
      </c>
      <c r="V357" s="17"/>
      <c r="X357" s="149"/>
      <c r="AB357" s="144"/>
      <c r="AC357" s="144"/>
      <c r="AD357" s="144"/>
    </row>
    <row r="358" spans="2:41" ht="23.25">
      <c r="B358" s="23" t="s">
        <v>32</v>
      </c>
      <c r="C358" s="20">
        <f>IF(X310="PAGADO",0,Y315)</f>
        <v>-785.77</v>
      </c>
      <c r="E358" s="139" t="s">
        <v>437</v>
      </c>
      <c r="F358" s="139"/>
      <c r="G358" s="139"/>
      <c r="H358" s="139"/>
      <c r="V358" s="17"/>
      <c r="X358" s="23" t="s">
        <v>32</v>
      </c>
      <c r="Y358" s="20">
        <f>IF(B358="PAGADO",0,C363)</f>
        <v>-215.76999999999998</v>
      </c>
      <c r="AA358" s="139" t="s">
        <v>724</v>
      </c>
      <c r="AB358" s="139"/>
      <c r="AC358" s="139"/>
      <c r="AD358" s="139"/>
    </row>
    <row r="359" spans="2:41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653</v>
      </c>
      <c r="AD360" s="5">
        <v>200</v>
      </c>
      <c r="AJ360" s="3"/>
      <c r="AK360" s="3"/>
      <c r="AL360" s="3"/>
      <c r="AM360" s="3"/>
      <c r="AN360" s="18"/>
      <c r="AO360" s="3"/>
    </row>
    <row r="361" spans="2:41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97">
        <v>580</v>
      </c>
      <c r="AJ361" s="3"/>
      <c r="AK361" s="3"/>
      <c r="AL361" s="3"/>
      <c r="AM361" s="3"/>
      <c r="AN361" s="18"/>
      <c r="AO361" s="3"/>
    </row>
    <row r="362" spans="2:41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97">
        <v>170</v>
      </c>
      <c r="AJ362" s="3"/>
      <c r="AK362" s="3"/>
      <c r="AL362" s="3"/>
      <c r="AM362" s="3"/>
      <c r="AN362" s="18"/>
      <c r="AO362" s="3"/>
    </row>
    <row r="363" spans="2:41">
      <c r="B363" s="6" t="s">
        <v>25</v>
      </c>
      <c r="C363" s="21">
        <f>C361-C362</f>
        <v>-215.76999999999998</v>
      </c>
      <c r="E363" s="4">
        <v>44967</v>
      </c>
      <c r="F363" s="3" t="s">
        <v>732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783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>
      <c r="B364" s="140" t="str">
        <f>IF(C363&lt;0,"NO PAGAR","COBRAR")</f>
        <v>NO PAGAR</v>
      </c>
      <c r="C364" s="14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40" t="str">
        <f>IF(Y363&lt;0,"NO PAGAR","COBRAR")</f>
        <v>COBRAR</v>
      </c>
      <c r="Y364" s="140"/>
      <c r="AA364" s="4">
        <v>45007</v>
      </c>
      <c r="AB364" s="3" t="s">
        <v>783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>
      <c r="B365" s="132" t="s">
        <v>9</v>
      </c>
      <c r="C365" s="133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2" t="s">
        <v>9</v>
      </c>
      <c r="Y365" s="133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34" t="s">
        <v>7</v>
      </c>
      <c r="AK369" s="135"/>
      <c r="AL369" s="135"/>
      <c r="AM369" s="136"/>
      <c r="AN369" s="18">
        <f>SUM(AN360:AN368)</f>
        <v>0</v>
      </c>
      <c r="AO369" s="3"/>
    </row>
    <row r="370" spans="2:4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789</v>
      </c>
      <c r="Y371" s="10">
        <v>58.92</v>
      </c>
      <c r="AA371" s="4"/>
      <c r="AB371" s="3"/>
      <c r="AC371" s="3"/>
      <c r="AD371" s="5"/>
      <c r="AH371" s="67" t="s">
        <v>473</v>
      </c>
      <c r="AI371" s="115">
        <v>24422</v>
      </c>
      <c r="AJ371" s="69" t="s">
        <v>476</v>
      </c>
      <c r="AK371" s="70">
        <v>45036</v>
      </c>
      <c r="AL371" s="67">
        <v>1716325822</v>
      </c>
      <c r="AM371" s="67" t="s">
        <v>20</v>
      </c>
      <c r="AN371" s="122" t="s">
        <v>479</v>
      </c>
      <c r="AO371" s="67">
        <v>565656</v>
      </c>
      <c r="AP371" s="72">
        <v>47.432000000000002</v>
      </c>
      <c r="AQ371" s="72">
        <v>83.01</v>
      </c>
      <c r="AR371" s="68"/>
      <c r="AS371" s="67"/>
    </row>
    <row r="372" spans="2:4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473</v>
      </c>
      <c r="AI372" s="114">
        <v>24520</v>
      </c>
      <c r="AJ372" s="63" t="s">
        <v>476</v>
      </c>
      <c r="AK372" s="64">
        <v>45040</v>
      </c>
      <c r="AL372" s="61">
        <v>1716325822</v>
      </c>
      <c r="AM372" s="61" t="s">
        <v>769</v>
      </c>
      <c r="AN372" s="121" t="s">
        <v>479</v>
      </c>
      <c r="AO372" s="61">
        <v>55555</v>
      </c>
      <c r="AP372" s="66">
        <v>41.527000000000001</v>
      </c>
      <c r="AQ372" s="66">
        <v>72.67</v>
      </c>
      <c r="AR372" s="62"/>
      <c r="AS372" s="61"/>
    </row>
    <row r="373" spans="2:4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7" t="s">
        <v>473</v>
      </c>
      <c r="AI373" s="115">
        <v>24604</v>
      </c>
      <c r="AJ373" s="69" t="s">
        <v>476</v>
      </c>
      <c r="AK373" s="70">
        <v>45042</v>
      </c>
      <c r="AL373" s="67">
        <v>1716325822</v>
      </c>
      <c r="AM373" s="67" t="s">
        <v>20</v>
      </c>
      <c r="AN373" s="122" t="s">
        <v>479</v>
      </c>
      <c r="AO373" s="67">
        <v>999</v>
      </c>
      <c r="AP373" s="72">
        <v>21.148</v>
      </c>
      <c r="AQ373" s="72">
        <v>37.01</v>
      </c>
      <c r="AR373" s="68"/>
      <c r="AS373" s="67"/>
    </row>
    <row r="374" spans="2:45">
      <c r="B374" s="11" t="s">
        <v>17</v>
      </c>
      <c r="C374" s="10"/>
      <c r="E374" s="134" t="s">
        <v>7</v>
      </c>
      <c r="F374" s="135"/>
      <c r="G374" s="136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34" t="s">
        <v>7</v>
      </c>
      <c r="AB374" s="135"/>
      <c r="AC374" s="136"/>
      <c r="AD374" s="5">
        <f>SUM(AD360:AD373)</f>
        <v>1340</v>
      </c>
      <c r="AR374">
        <f>SUM(AQ371:AQ373)</f>
        <v>192.69</v>
      </c>
    </row>
    <row r="375" spans="2:4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>
      <c r="B376" s="12"/>
      <c r="C376" s="10"/>
      <c r="N376" s="134" t="s">
        <v>7</v>
      </c>
      <c r="O376" s="135"/>
      <c r="P376" s="135"/>
      <c r="Q376" s="136"/>
      <c r="R376" s="18">
        <f>SUM(R360:R375)</f>
        <v>0</v>
      </c>
      <c r="S376" s="3"/>
      <c r="V376" s="17"/>
      <c r="X376" s="12"/>
      <c r="Y376" s="10"/>
    </row>
    <row r="377" spans="2:45">
      <c r="B377" s="12"/>
      <c r="C377" s="10"/>
      <c r="V377" s="17"/>
      <c r="X377" s="12"/>
      <c r="Y377" s="10"/>
    </row>
    <row r="378" spans="2:4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>
      <c r="D380" t="s">
        <v>22</v>
      </c>
      <c r="E380" t="s">
        <v>21</v>
      </c>
      <c r="V380" s="17"/>
    </row>
    <row r="381" spans="2:45">
      <c r="E381" s="1" t="s">
        <v>19</v>
      </c>
      <c r="V381" s="17"/>
    </row>
    <row r="382" spans="2:45">
      <c r="V382" s="17"/>
    </row>
    <row r="383" spans="2:45">
      <c r="V383" s="17"/>
    </row>
    <row r="384" spans="2:45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38" t="s">
        <v>30</v>
      </c>
      <c r="I392" s="138"/>
      <c r="J392" s="138"/>
      <c r="V392" s="17"/>
      <c r="AA392" s="138" t="s">
        <v>31</v>
      </c>
      <c r="AB392" s="138"/>
      <c r="AC392" s="138"/>
    </row>
    <row r="393" spans="1:43">
      <c r="H393" s="138"/>
      <c r="I393" s="138"/>
      <c r="J393" s="138"/>
      <c r="V393" s="17"/>
      <c r="AA393" s="138"/>
      <c r="AB393" s="138"/>
      <c r="AC393" s="138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IF(X358="PAGADO",0,Y363)</f>
        <v>807.62</v>
      </c>
      <c r="E397" s="139" t="s">
        <v>811</v>
      </c>
      <c r="F397" s="139"/>
      <c r="G397" s="139"/>
      <c r="H397" s="139"/>
      <c r="V397" s="17"/>
      <c r="X397" s="23" t="s">
        <v>32</v>
      </c>
      <c r="Y397" s="20">
        <f>IF(B1197="PAGADO",0,C402)</f>
        <v>-132.38000000000011</v>
      </c>
      <c r="AA397" s="139" t="s">
        <v>20</v>
      </c>
      <c r="AB397" s="139"/>
      <c r="AC397" s="139"/>
      <c r="AD397" s="139"/>
    </row>
    <row r="398" spans="1:43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810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C425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Y425</f>
        <v>132.38000000000011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822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-132.38000000000011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1" t="str">
        <f>IF(Y402&lt;0,"NO PAGAR","COBRAR'")</f>
        <v>NO PAGAR</v>
      </c>
      <c r="Y403" s="141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1" t="str">
        <f>IF(C402&lt;0,"NO PAGAR","COBRAR'")</f>
        <v>NO PAGAR</v>
      </c>
      <c r="C404" s="141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2" t="s">
        <v>9</v>
      </c>
      <c r="C405" s="133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2" t="s">
        <v>9</v>
      </c>
      <c r="Y405" s="133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AN415</f>
        <v>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3"/>
      <c r="AK409" s="3"/>
      <c r="AL409" s="3"/>
      <c r="AM409" s="3"/>
      <c r="AN409" s="18"/>
      <c r="AO409" s="3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3"/>
      <c r="AK410" s="3"/>
      <c r="AL410" s="3"/>
      <c r="AM410" s="3"/>
      <c r="AN410" s="18"/>
      <c r="AO410" s="3"/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3"/>
      <c r="AK411" s="3"/>
      <c r="AL411" s="3"/>
      <c r="AM411" s="3"/>
      <c r="AN411" s="18"/>
      <c r="AO411" s="3"/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2:41">
      <c r="B413" s="11" t="s">
        <v>16</v>
      </c>
      <c r="C413" s="10"/>
      <c r="E413" s="134" t="s">
        <v>7</v>
      </c>
      <c r="F413" s="135"/>
      <c r="G413" s="136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4" t="s">
        <v>7</v>
      </c>
      <c r="AB413" s="135"/>
      <c r="AC413" s="136"/>
      <c r="AD413" s="5">
        <f>SUM(AD399:AD412)</f>
        <v>0</v>
      </c>
      <c r="AJ413" s="3"/>
      <c r="AK413" s="3"/>
      <c r="AL413" s="3"/>
      <c r="AM413" s="3"/>
      <c r="AN413" s="18"/>
      <c r="AO413" s="3"/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/>
      <c r="AA414" s="13"/>
      <c r="AB414" s="13"/>
      <c r="AC414" s="13"/>
      <c r="AJ414" s="3"/>
      <c r="AK414" s="3"/>
      <c r="AL414" s="3"/>
      <c r="AM414" s="3"/>
      <c r="AN414" s="18"/>
      <c r="AO414" s="3"/>
    </row>
    <row r="415" spans="2:41">
      <c r="B415" s="12"/>
      <c r="C415" s="10"/>
      <c r="N415" s="134" t="s">
        <v>7</v>
      </c>
      <c r="O415" s="135"/>
      <c r="P415" s="135"/>
      <c r="Q415" s="136"/>
      <c r="R415" s="18">
        <f>SUM(R399:R414)</f>
        <v>1600</v>
      </c>
      <c r="S415" s="3"/>
      <c r="V415" s="17"/>
      <c r="X415" s="12"/>
      <c r="Y415" s="10"/>
      <c r="AJ415" s="134" t="s">
        <v>7</v>
      </c>
      <c r="AK415" s="135"/>
      <c r="AL415" s="135"/>
      <c r="AM415" s="136"/>
      <c r="AN415" s="18">
        <f>SUM(AN399:AN414)</f>
        <v>0</v>
      </c>
      <c r="AO415" s="3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2"/>
      <c r="C419" s="10"/>
      <c r="V419" s="17"/>
      <c r="X419" s="12"/>
      <c r="Y419" s="10"/>
    </row>
    <row r="420" spans="2:27">
      <c r="B420" s="12"/>
      <c r="C420" s="10"/>
      <c r="V420" s="17"/>
      <c r="X420" s="12"/>
      <c r="Y420" s="10"/>
    </row>
    <row r="421" spans="2:27">
      <c r="B421" s="12"/>
      <c r="C421" s="10"/>
      <c r="V421" s="17"/>
      <c r="X421" s="12"/>
      <c r="Y421" s="10"/>
    </row>
    <row r="422" spans="2:27">
      <c r="B422" s="12"/>
      <c r="C422" s="10"/>
      <c r="V422" s="17"/>
      <c r="X422" s="12"/>
      <c r="Y422" s="10"/>
    </row>
    <row r="423" spans="2:27">
      <c r="B423" s="12"/>
      <c r="C423" s="10"/>
      <c r="V423" s="17"/>
      <c r="X423" s="12"/>
      <c r="Y423" s="10"/>
    </row>
    <row r="424" spans="2:27">
      <c r="B424" s="11"/>
      <c r="C424" s="10"/>
      <c r="V424" s="17"/>
      <c r="X424" s="11"/>
      <c r="Y424" s="10"/>
    </row>
    <row r="425" spans="2:27">
      <c r="B425" s="15" t="s">
        <v>18</v>
      </c>
      <c r="C425" s="16">
        <f>SUM(C406:C424)</f>
        <v>1600</v>
      </c>
      <c r="D425" t="s">
        <v>22</v>
      </c>
      <c r="E425" t="s">
        <v>21</v>
      </c>
      <c r="V425" s="17"/>
      <c r="X425" s="15" t="s">
        <v>18</v>
      </c>
      <c r="Y425" s="16">
        <f>SUM(Y406:Y424)</f>
        <v>132.38000000000011</v>
      </c>
      <c r="Z425" t="s">
        <v>22</v>
      </c>
      <c r="AA425" t="s">
        <v>21</v>
      </c>
    </row>
    <row r="426" spans="2:27">
      <c r="E426" s="1" t="s">
        <v>19</v>
      </c>
      <c r="V426" s="17"/>
      <c r="AA426" s="1" t="s">
        <v>19</v>
      </c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31">
      <c r="V433" s="17"/>
    </row>
    <row r="434" spans="2:31">
      <c r="V434" s="17"/>
    </row>
    <row r="435" spans="2:31">
      <c r="V435" s="17"/>
    </row>
    <row r="436" spans="2:31">
      <c r="V436" s="17"/>
    </row>
    <row r="437" spans="2:31">
      <c r="V437" s="17"/>
    </row>
    <row r="438" spans="2:31">
      <c r="V438" s="17"/>
    </row>
    <row r="439" spans="2:31">
      <c r="V439" s="17"/>
    </row>
    <row r="440" spans="2:31">
      <c r="V440" s="17"/>
    </row>
    <row r="441" spans="2:31">
      <c r="V441" s="17"/>
    </row>
    <row r="442" spans="2:31">
      <c r="V442" s="17"/>
    </row>
    <row r="443" spans="2:31">
      <c r="V443" s="17"/>
      <c r="AC443" s="137" t="s">
        <v>29</v>
      </c>
      <c r="AD443" s="137"/>
      <c r="AE443" s="137"/>
    </row>
    <row r="444" spans="2:31">
      <c r="H444" s="138" t="s">
        <v>28</v>
      </c>
      <c r="I444" s="138"/>
      <c r="J444" s="138"/>
      <c r="V444" s="17"/>
      <c r="AC444" s="137"/>
      <c r="AD444" s="137"/>
      <c r="AE444" s="137"/>
    </row>
    <row r="445" spans="2:31">
      <c r="H445" s="138"/>
      <c r="I445" s="138"/>
      <c r="J445" s="138"/>
      <c r="V445" s="17"/>
      <c r="AC445" s="137"/>
      <c r="AD445" s="137"/>
      <c r="AE445" s="137"/>
    </row>
    <row r="446" spans="2:31">
      <c r="V446" s="17"/>
    </row>
    <row r="447" spans="2:31">
      <c r="V447" s="17"/>
    </row>
    <row r="448" spans="2:31" ht="23.25">
      <c r="B448" s="22" t="s">
        <v>66</v>
      </c>
      <c r="V448" s="17"/>
      <c r="X448" s="22" t="s">
        <v>66</v>
      </c>
    </row>
    <row r="449" spans="2:41" ht="23.25">
      <c r="B449" s="23" t="s">
        <v>32</v>
      </c>
      <c r="C449" s="20">
        <f>IF(X397="PAGADO",0,Y402)</f>
        <v>-132.38000000000011</v>
      </c>
      <c r="E449" s="139" t="s">
        <v>811</v>
      </c>
      <c r="F449" s="139"/>
      <c r="G449" s="139"/>
      <c r="H449" s="139"/>
      <c r="V449" s="17"/>
      <c r="X449" s="23" t="s">
        <v>32</v>
      </c>
      <c r="Y449" s="20">
        <f>IF(B449="PAGADO",0,C454)</f>
        <v>-132.38000000000011</v>
      </c>
      <c r="AA449" s="139" t="s">
        <v>20</v>
      </c>
      <c r="AB449" s="139"/>
      <c r="AC449" s="139"/>
      <c r="AD449" s="139"/>
    </row>
    <row r="450" spans="2:41">
      <c r="B450" s="1" t="s">
        <v>0</v>
      </c>
      <c r="C450" s="19">
        <f>H465</f>
        <v>0</v>
      </c>
      <c r="E450" s="2" t="s">
        <v>1</v>
      </c>
      <c r="F450" s="2" t="s">
        <v>2</v>
      </c>
      <c r="G450" s="2" t="s">
        <v>3</v>
      </c>
      <c r="H450" s="2" t="s">
        <v>4</v>
      </c>
      <c r="N450" s="2" t="s">
        <v>1</v>
      </c>
      <c r="O450" s="2" t="s">
        <v>5</v>
      </c>
      <c r="P450" s="2" t="s">
        <v>4</v>
      </c>
      <c r="Q450" s="2" t="s">
        <v>6</v>
      </c>
      <c r="R450" s="2" t="s">
        <v>7</v>
      </c>
      <c r="S450" s="3"/>
      <c r="V450" s="17"/>
      <c r="X450" s="1" t="s">
        <v>0</v>
      </c>
      <c r="Y450" s="19">
        <f>AD465</f>
        <v>0</v>
      </c>
      <c r="AA450" s="2" t="s">
        <v>1</v>
      </c>
      <c r="AB450" s="2" t="s">
        <v>2</v>
      </c>
      <c r="AC450" s="2" t="s">
        <v>3</v>
      </c>
      <c r="AD450" s="2" t="s">
        <v>4</v>
      </c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>
      <c r="C451" s="2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Y451" s="2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" t="s">
        <v>24</v>
      </c>
      <c r="C452" s="19">
        <f>IF(C449&gt;0,C449+C450,C450)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" t="s">
        <v>24</v>
      </c>
      <c r="Y452" s="19">
        <f>IF(Y449&gt;0,Y449+Y450,Y450)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" t="s">
        <v>9</v>
      </c>
      <c r="C453" s="20">
        <f>C476</f>
        <v>132.38000000000011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" t="s">
        <v>9</v>
      </c>
      <c r="Y453" s="20">
        <f>Y476</f>
        <v>132.38000000000011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6" t="s">
        <v>25</v>
      </c>
      <c r="C454" s="21">
        <f>C452-C453</f>
        <v>-132.38000000000011</v>
      </c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6" t="s">
        <v>8</v>
      </c>
      <c r="Y454" s="21">
        <f>Y452-Y453</f>
        <v>-132.38000000000011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ht="26.25">
      <c r="B455" s="140" t="str">
        <f>IF(C454&lt;0,"NO PAGAR","COBRAR")</f>
        <v>NO PAGAR</v>
      </c>
      <c r="C455" s="14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40" t="str">
        <f>IF(Y454&lt;0,"NO PAGAR","COBRAR")</f>
        <v>NO PAGAR</v>
      </c>
      <c r="Y455" s="140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32" t="s">
        <v>9</v>
      </c>
      <c r="C456" s="133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32" t="s">
        <v>9</v>
      </c>
      <c r="Y456" s="133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9" t="str">
        <f>IF(C490&lt;0,"SALDO A FAVOR","SALDO ADELANTAD0'")</f>
        <v>SALDO ADELANTAD0'</v>
      </c>
      <c r="C457" s="10">
        <f>IF(Y402&lt;=0,Y402*-1)</f>
        <v>132.38000000000011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9" t="str">
        <f>IF(C454&lt;0,"SALDO ADELANTADO","SALDO A FAVOR'")</f>
        <v>SALDO ADELANTADO</v>
      </c>
      <c r="Y457" s="10">
        <f>IF(C454&lt;=0,C454*-1)</f>
        <v>132.38000000000011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10</v>
      </c>
      <c r="C458" s="10">
        <f>R467</f>
        <v>0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10</v>
      </c>
      <c r="Y458" s="10">
        <f>AN467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11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11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12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12</v>
      </c>
      <c r="Y460" s="10"/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13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13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14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14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15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15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16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16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17</v>
      </c>
      <c r="C465" s="10"/>
      <c r="E465" s="134" t="s">
        <v>7</v>
      </c>
      <c r="F465" s="135"/>
      <c r="G465" s="136"/>
      <c r="H465" s="5">
        <f>SUM(H451:H464)</f>
        <v>0</v>
      </c>
      <c r="N465" s="3"/>
      <c r="O465" s="3"/>
      <c r="P465" s="3"/>
      <c r="Q465" s="3"/>
      <c r="R465" s="18"/>
      <c r="S465" s="3"/>
      <c r="V465" s="17"/>
      <c r="X465" s="11" t="s">
        <v>17</v>
      </c>
      <c r="Y465" s="10"/>
      <c r="AA465" s="134" t="s">
        <v>7</v>
      </c>
      <c r="AB465" s="135"/>
      <c r="AC465" s="136"/>
      <c r="AD465" s="5">
        <f>SUM(AD451:AD464)</f>
        <v>0</v>
      </c>
      <c r="AJ465" s="3"/>
      <c r="AK465" s="3"/>
      <c r="AL465" s="3"/>
      <c r="AM465" s="3"/>
      <c r="AN465" s="18"/>
      <c r="AO465" s="3"/>
    </row>
    <row r="466" spans="2:41">
      <c r="B466" s="12"/>
      <c r="C466" s="10"/>
      <c r="E466" s="13"/>
      <c r="F466" s="13"/>
      <c r="G466" s="13"/>
      <c r="N466" s="3"/>
      <c r="O466" s="3"/>
      <c r="P466" s="3"/>
      <c r="Q466" s="3"/>
      <c r="R466" s="18"/>
      <c r="S466" s="3"/>
      <c r="V466" s="17"/>
      <c r="X466" s="12"/>
      <c r="Y466" s="10"/>
      <c r="AA466" s="13"/>
      <c r="AB466" s="13"/>
      <c r="AC466" s="13"/>
      <c r="AJ466" s="3"/>
      <c r="AK466" s="3"/>
      <c r="AL466" s="3"/>
      <c r="AM466" s="3"/>
      <c r="AN466" s="18"/>
      <c r="AO466" s="3"/>
    </row>
    <row r="467" spans="2:41">
      <c r="B467" s="12"/>
      <c r="C467" s="10"/>
      <c r="N467" s="134" t="s">
        <v>7</v>
      </c>
      <c r="O467" s="135"/>
      <c r="P467" s="135"/>
      <c r="Q467" s="136"/>
      <c r="R467" s="18">
        <f>SUM(R451:R466)</f>
        <v>0</v>
      </c>
      <c r="S467" s="3"/>
      <c r="V467" s="17"/>
      <c r="X467" s="12"/>
      <c r="Y467" s="10"/>
      <c r="AJ467" s="134" t="s">
        <v>7</v>
      </c>
      <c r="AK467" s="135"/>
      <c r="AL467" s="135"/>
      <c r="AM467" s="136"/>
      <c r="AN467" s="18">
        <f>SUM(AN451:AN466)</f>
        <v>0</v>
      </c>
      <c r="AO467" s="3"/>
    </row>
    <row r="468" spans="2:41">
      <c r="B468" s="12"/>
      <c r="C468" s="10"/>
      <c r="V468" s="17"/>
      <c r="X468" s="12"/>
      <c r="Y468" s="10"/>
    </row>
    <row r="469" spans="2:41">
      <c r="B469" s="12"/>
      <c r="C469" s="10"/>
      <c r="V469" s="17"/>
      <c r="X469" s="12"/>
      <c r="Y469" s="10"/>
    </row>
    <row r="470" spans="2:41">
      <c r="B470" s="12"/>
      <c r="C470" s="10"/>
      <c r="E470" s="14"/>
      <c r="V470" s="17"/>
      <c r="X470" s="12"/>
      <c r="Y470" s="10"/>
      <c r="AA470" s="14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2"/>
      <c r="C473" s="10"/>
      <c r="V473" s="17"/>
      <c r="X473" s="12"/>
      <c r="Y473" s="10"/>
    </row>
    <row r="474" spans="2:41">
      <c r="B474" s="12"/>
      <c r="C474" s="10"/>
      <c r="V474" s="17"/>
      <c r="X474" s="12"/>
      <c r="Y474" s="10"/>
    </row>
    <row r="475" spans="2:41">
      <c r="B475" s="11"/>
      <c r="C475" s="10"/>
      <c r="V475" s="17"/>
      <c r="X475" s="11"/>
      <c r="Y475" s="10"/>
    </row>
    <row r="476" spans="2:41">
      <c r="B476" s="15" t="s">
        <v>18</v>
      </c>
      <c r="C476" s="16">
        <f>SUM(C457:C475)</f>
        <v>132.38000000000011</v>
      </c>
      <c r="V476" s="17"/>
      <c r="X476" s="15" t="s">
        <v>18</v>
      </c>
      <c r="Y476" s="16">
        <f>SUM(Y457:Y475)</f>
        <v>132.38000000000011</v>
      </c>
    </row>
    <row r="477" spans="2:41">
      <c r="D477" t="s">
        <v>22</v>
      </c>
      <c r="E477" t="s">
        <v>21</v>
      </c>
      <c r="V477" s="17"/>
      <c r="Z477" t="s">
        <v>22</v>
      </c>
      <c r="AA477" t="s">
        <v>21</v>
      </c>
    </row>
    <row r="478" spans="2:41">
      <c r="E478" s="1" t="s">
        <v>19</v>
      </c>
      <c r="V478" s="17"/>
      <c r="AA478" s="1" t="s">
        <v>19</v>
      </c>
    </row>
    <row r="479" spans="2:41">
      <c r="V479" s="17"/>
    </row>
    <row r="480" spans="2:41">
      <c r="V480" s="17"/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>
      <c r="V488" s="17"/>
    </row>
    <row r="489" spans="1:43">
      <c r="H489" s="138" t="s">
        <v>30</v>
      </c>
      <c r="I489" s="138"/>
      <c r="J489" s="138"/>
      <c r="V489" s="17"/>
      <c r="AA489" s="138" t="s">
        <v>31</v>
      </c>
      <c r="AB489" s="138"/>
      <c r="AC489" s="138"/>
    </row>
    <row r="490" spans="1:43">
      <c r="H490" s="138"/>
      <c r="I490" s="138"/>
      <c r="J490" s="138"/>
      <c r="V490" s="17"/>
      <c r="AA490" s="138"/>
      <c r="AB490" s="138"/>
      <c r="AC490" s="138"/>
    </row>
    <row r="491" spans="1:43">
      <c r="V491" s="17"/>
    </row>
    <row r="492" spans="1:43">
      <c r="V492" s="17"/>
    </row>
    <row r="493" spans="1:43" ht="23.25">
      <c r="B493" s="24" t="s">
        <v>66</v>
      </c>
      <c r="V493" s="17"/>
      <c r="X493" s="22" t="s">
        <v>66</v>
      </c>
    </row>
    <row r="494" spans="1:43" ht="23.25">
      <c r="B494" s="23" t="s">
        <v>32</v>
      </c>
      <c r="C494" s="20">
        <f>IF(X449="PAGADO",0,C454)</f>
        <v>-132.38000000000011</v>
      </c>
      <c r="E494" s="139" t="s">
        <v>811</v>
      </c>
      <c r="F494" s="139"/>
      <c r="G494" s="139"/>
      <c r="H494" s="139"/>
      <c r="V494" s="17"/>
      <c r="X494" s="23" t="s">
        <v>32</v>
      </c>
      <c r="Y494" s="20">
        <f>IF(B1294="PAGADO",0,C499)</f>
        <v>-132.38000000000011</v>
      </c>
      <c r="AA494" s="139" t="s">
        <v>20</v>
      </c>
      <c r="AB494" s="139"/>
      <c r="AC494" s="139"/>
      <c r="AD494" s="139"/>
    </row>
    <row r="495" spans="1:43">
      <c r="B495" s="1" t="s">
        <v>0</v>
      </c>
      <c r="C495" s="19">
        <f>H510</f>
        <v>0</v>
      </c>
      <c r="E495" s="2" t="s">
        <v>1</v>
      </c>
      <c r="F495" s="2" t="s">
        <v>2</v>
      </c>
      <c r="G495" s="2" t="s">
        <v>3</v>
      </c>
      <c r="H495" s="2" t="s">
        <v>4</v>
      </c>
      <c r="N495" s="2" t="s">
        <v>1</v>
      </c>
      <c r="O495" s="2" t="s">
        <v>5</v>
      </c>
      <c r="P495" s="2" t="s">
        <v>4</v>
      </c>
      <c r="Q495" s="2" t="s">
        <v>6</v>
      </c>
      <c r="R495" s="2" t="s">
        <v>7</v>
      </c>
      <c r="S495" s="3"/>
      <c r="V495" s="17"/>
      <c r="X495" s="1" t="s">
        <v>0</v>
      </c>
      <c r="Y495" s="19">
        <f>AD510</f>
        <v>0</v>
      </c>
      <c r="AA495" s="2" t="s">
        <v>1</v>
      </c>
      <c r="AB495" s="2" t="s">
        <v>2</v>
      </c>
      <c r="AC495" s="2" t="s">
        <v>3</v>
      </c>
      <c r="AD495" s="2" t="s">
        <v>4</v>
      </c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>
      <c r="C496" s="2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Y496" s="2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" t="s">
        <v>24</v>
      </c>
      <c r="C497" s="19">
        <f>IF(C494&gt;0,C494+C495,C495)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" t="s">
        <v>24</v>
      </c>
      <c r="Y497" s="19">
        <f>IF(Y494&gt;0,Y494+Y495,Y495)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" t="s">
        <v>9</v>
      </c>
      <c r="C498" s="20">
        <f>C522</f>
        <v>132.38000000000011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" t="s">
        <v>9</v>
      </c>
      <c r="Y498" s="20">
        <f>Y522</f>
        <v>132.38000000000011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6" t="s">
        <v>26</v>
      </c>
      <c r="C499" s="21">
        <f>C497-C498</f>
        <v>-132.38000000000011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 t="s">
        <v>27</v>
      </c>
      <c r="Y499" s="21">
        <f>Y497-Y498</f>
        <v>-132.38000000000011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ht="23.25">
      <c r="B500" s="6"/>
      <c r="C500" s="7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41" t="str">
        <f>IF(Y499&lt;0,"NO PAGAR","COBRAR'")</f>
        <v>NO PAGAR</v>
      </c>
      <c r="Y500" s="141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ht="23.25">
      <c r="B501" s="141" t="str">
        <f>IF(C499&lt;0,"NO PAGAR","COBRAR'")</f>
        <v>NO PAGAR</v>
      </c>
      <c r="C501" s="141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6"/>
      <c r="Y501" s="8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32" t="s">
        <v>9</v>
      </c>
      <c r="C502" s="133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32" t="s">
        <v>9</v>
      </c>
      <c r="Y502" s="133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9" t="str">
        <f>IF(Y454&lt;0,"SALDO ADELANTADO","SALDO A FAVOR '")</f>
        <v>SALDO ADELANTADO</v>
      </c>
      <c r="C503" s="10">
        <f>IF(Y454&lt;=0,Y454*-1)</f>
        <v>132.38000000000011</v>
      </c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9" t="str">
        <f>IF(C499&lt;0,"SALDO ADELANTADO","SALDO A FAVOR'")</f>
        <v>SALDO ADELANTADO</v>
      </c>
      <c r="Y503" s="10">
        <f>IF(C499&lt;=0,C499*-1)</f>
        <v>132.38000000000011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10</v>
      </c>
      <c r="C504" s="10">
        <f>R512</f>
        <v>0</v>
      </c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10</v>
      </c>
      <c r="Y504" s="10">
        <f>AN512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11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11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12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12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13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13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14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14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15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15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16</v>
      </c>
      <c r="C510" s="10"/>
      <c r="E510" s="134" t="s">
        <v>7</v>
      </c>
      <c r="F510" s="135"/>
      <c r="G510" s="136"/>
      <c r="H510" s="5">
        <f>SUM(H496:H509)</f>
        <v>0</v>
      </c>
      <c r="N510" s="3"/>
      <c r="O510" s="3"/>
      <c r="P510" s="3"/>
      <c r="Q510" s="3"/>
      <c r="R510" s="18"/>
      <c r="S510" s="3"/>
      <c r="V510" s="17"/>
      <c r="X510" s="11" t="s">
        <v>16</v>
      </c>
      <c r="Y510" s="10"/>
      <c r="AA510" s="134" t="s">
        <v>7</v>
      </c>
      <c r="AB510" s="135"/>
      <c r="AC510" s="136"/>
      <c r="AD510" s="5">
        <f>SUM(AD496:AD509)</f>
        <v>0</v>
      </c>
      <c r="AJ510" s="3"/>
      <c r="AK510" s="3"/>
      <c r="AL510" s="3"/>
      <c r="AM510" s="3"/>
      <c r="AN510" s="18"/>
      <c r="AO510" s="3"/>
    </row>
    <row r="511" spans="2:41">
      <c r="B511" s="11" t="s">
        <v>17</v>
      </c>
      <c r="C511" s="10"/>
      <c r="E511" s="13"/>
      <c r="F511" s="13"/>
      <c r="G511" s="13"/>
      <c r="N511" s="3"/>
      <c r="O511" s="3"/>
      <c r="P511" s="3"/>
      <c r="Q511" s="3"/>
      <c r="R511" s="18"/>
      <c r="S511" s="3"/>
      <c r="V511" s="17"/>
      <c r="X511" s="11" t="s">
        <v>17</v>
      </c>
      <c r="Y511" s="10"/>
      <c r="AA511" s="13"/>
      <c r="AB511" s="13"/>
      <c r="AC511" s="13"/>
      <c r="AJ511" s="3"/>
      <c r="AK511" s="3"/>
      <c r="AL511" s="3"/>
      <c r="AM511" s="3"/>
      <c r="AN511" s="18"/>
      <c r="AO511" s="3"/>
    </row>
    <row r="512" spans="2:41">
      <c r="B512" s="12"/>
      <c r="C512" s="10"/>
      <c r="N512" s="134" t="s">
        <v>7</v>
      </c>
      <c r="O512" s="135"/>
      <c r="P512" s="135"/>
      <c r="Q512" s="136"/>
      <c r="R512" s="18">
        <f>SUM(R496:R511)</f>
        <v>0</v>
      </c>
      <c r="S512" s="3"/>
      <c r="V512" s="17"/>
      <c r="X512" s="12"/>
      <c r="Y512" s="10"/>
      <c r="AJ512" s="134" t="s">
        <v>7</v>
      </c>
      <c r="AK512" s="135"/>
      <c r="AL512" s="135"/>
      <c r="AM512" s="136"/>
      <c r="AN512" s="18">
        <f>SUM(AN496:AN511)</f>
        <v>0</v>
      </c>
      <c r="AO512" s="3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E515" s="14"/>
      <c r="V515" s="17"/>
      <c r="X515" s="12"/>
      <c r="Y515" s="10"/>
      <c r="AA515" s="14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2"/>
      <c r="C519" s="10"/>
      <c r="V519" s="17"/>
      <c r="X519" s="12"/>
      <c r="Y519" s="10"/>
    </row>
    <row r="520" spans="2:27">
      <c r="B520" s="12"/>
      <c r="C520" s="10"/>
      <c r="V520" s="17"/>
      <c r="X520" s="12"/>
      <c r="Y520" s="10"/>
    </row>
    <row r="521" spans="2:27">
      <c r="B521" s="11"/>
      <c r="C521" s="10"/>
      <c r="V521" s="17"/>
      <c r="X521" s="11"/>
      <c r="Y521" s="10"/>
    </row>
    <row r="522" spans="2:27">
      <c r="B522" s="15" t="s">
        <v>18</v>
      </c>
      <c r="C522" s="16">
        <f>SUM(C503:C521)</f>
        <v>132.38000000000011</v>
      </c>
      <c r="D522" t="s">
        <v>22</v>
      </c>
      <c r="E522" t="s">
        <v>21</v>
      </c>
      <c r="V522" s="17"/>
      <c r="X522" s="15" t="s">
        <v>18</v>
      </c>
      <c r="Y522" s="16">
        <f>SUM(Y503:Y521)</f>
        <v>132.38000000000011</v>
      </c>
      <c r="Z522" t="s">
        <v>22</v>
      </c>
      <c r="AA522" t="s">
        <v>21</v>
      </c>
    </row>
    <row r="523" spans="2:27">
      <c r="E523" s="1" t="s">
        <v>19</v>
      </c>
      <c r="V523" s="17"/>
      <c r="AA523" s="1" t="s">
        <v>19</v>
      </c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8:31">
      <c r="V529" s="17"/>
    </row>
    <row r="530" spans="8:31">
      <c r="V530" s="17"/>
    </row>
    <row r="531" spans="8:31">
      <c r="V531" s="17"/>
    </row>
    <row r="532" spans="8:31">
      <c r="V532" s="17"/>
    </row>
    <row r="533" spans="8:31">
      <c r="V533" s="17"/>
    </row>
    <row r="534" spans="8:31">
      <c r="V534" s="17"/>
    </row>
    <row r="535" spans="8:31">
      <c r="V535" s="17"/>
    </row>
    <row r="536" spans="8:31">
      <c r="V536" s="17"/>
    </row>
    <row r="537" spans="8:31">
      <c r="V537" s="17"/>
    </row>
    <row r="538" spans="8:31">
      <c r="V538" s="17"/>
    </row>
    <row r="539" spans="8:31">
      <c r="V539" s="17"/>
    </row>
    <row r="540" spans="8:31">
      <c r="V540" s="17"/>
    </row>
    <row r="541" spans="8:31">
      <c r="V541" s="17"/>
    </row>
    <row r="542" spans="8:31">
      <c r="V542" s="17"/>
      <c r="AC542" s="137" t="s">
        <v>29</v>
      </c>
      <c r="AD542" s="137"/>
      <c r="AE542" s="137"/>
    </row>
    <row r="543" spans="8:31">
      <c r="H543" s="138" t="s">
        <v>28</v>
      </c>
      <c r="I543" s="138"/>
      <c r="J543" s="138"/>
      <c r="V543" s="17"/>
      <c r="AC543" s="137"/>
      <c r="AD543" s="137"/>
      <c r="AE543" s="137"/>
    </row>
    <row r="544" spans="8:31">
      <c r="H544" s="138"/>
      <c r="I544" s="138"/>
      <c r="J544" s="138"/>
      <c r="V544" s="17"/>
      <c r="AC544" s="137"/>
      <c r="AD544" s="137"/>
      <c r="AE544" s="137"/>
    </row>
    <row r="545" spans="2:41">
      <c r="V545" s="17"/>
    </row>
    <row r="546" spans="2:41">
      <c r="V546" s="17"/>
    </row>
    <row r="547" spans="2:41" ht="23.25">
      <c r="B547" s="22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IF(X494="PAGADO",0,Y499)</f>
        <v>-132.38000000000011</v>
      </c>
      <c r="E548" s="139" t="s">
        <v>811</v>
      </c>
      <c r="F548" s="139"/>
      <c r="G548" s="139"/>
      <c r="H548" s="139"/>
      <c r="V548" s="17"/>
      <c r="X548" s="23" t="s">
        <v>32</v>
      </c>
      <c r="Y548" s="20">
        <f>IF(B548="PAGADO",0,C553)</f>
        <v>-132.38000000000011</v>
      </c>
      <c r="AA548" s="139" t="s">
        <v>20</v>
      </c>
      <c r="AB548" s="139"/>
      <c r="AC548" s="139"/>
      <c r="AD548" s="139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C575</f>
        <v>132.38000000000011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Y575</f>
        <v>132.38000000000011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25</v>
      </c>
      <c r="C553" s="21">
        <f>C551-C552</f>
        <v>-132.38000000000011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8</v>
      </c>
      <c r="Y553" s="21">
        <f>Y551-Y552</f>
        <v>-132.38000000000011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6.25">
      <c r="B554" s="140" t="str">
        <f>IF(C553&lt;0,"NO PAGAR","COBRAR")</f>
        <v>NO PAGAR</v>
      </c>
      <c r="C554" s="14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40" t="str">
        <f>IF(Y553&lt;0,"NO PAGAR","COBRAR")</f>
        <v>NO PAGAR</v>
      </c>
      <c r="Y554" s="14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32" t="s">
        <v>9</v>
      </c>
      <c r="C555" s="133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32" t="s">
        <v>9</v>
      </c>
      <c r="Y555" s="133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9" t="str">
        <f>IF(C589&lt;0,"SALDO A FAVOR","SALDO ADELANTAD0'")</f>
        <v>SALDO ADELANTAD0'</v>
      </c>
      <c r="C556" s="10">
        <f>IF(Y499&lt;=0,Y499*-1)</f>
        <v>132.38000000000011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9" t="str">
        <f>IF(C553&lt;0,"SALDO ADELANTADO","SALDO A FAVOR'")</f>
        <v>SALDO ADELANTADO</v>
      </c>
      <c r="Y556" s="10">
        <f>IF(C553&lt;=0,C553*-1)</f>
        <v>132.38000000000011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10</v>
      </c>
      <c r="C557" s="10">
        <f>R566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10</v>
      </c>
      <c r="Y557" s="10">
        <f>AN566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11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11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12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12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13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13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14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14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15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15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16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16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17</v>
      </c>
      <c r="C564" s="10"/>
      <c r="E564" s="134" t="s">
        <v>7</v>
      </c>
      <c r="F564" s="135"/>
      <c r="G564" s="136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17</v>
      </c>
      <c r="Y564" s="10"/>
      <c r="AA564" s="134" t="s">
        <v>7</v>
      </c>
      <c r="AB564" s="135"/>
      <c r="AC564" s="136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2"/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2"/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34" t="s">
        <v>7</v>
      </c>
      <c r="O566" s="135"/>
      <c r="P566" s="135"/>
      <c r="Q566" s="136"/>
      <c r="R566" s="18">
        <f>SUM(R550:R565)</f>
        <v>0</v>
      </c>
      <c r="S566" s="3"/>
      <c r="V566" s="17"/>
      <c r="X566" s="12"/>
      <c r="Y566" s="10"/>
      <c r="AJ566" s="134" t="s">
        <v>7</v>
      </c>
      <c r="AK566" s="135"/>
      <c r="AL566" s="135"/>
      <c r="AM566" s="136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1"/>
      <c r="C574" s="10"/>
      <c r="V574" s="17"/>
      <c r="X574" s="11"/>
      <c r="Y574" s="10"/>
    </row>
    <row r="575" spans="2:41">
      <c r="B575" s="15" t="s">
        <v>18</v>
      </c>
      <c r="C575" s="16">
        <f>SUM(C556:C574)</f>
        <v>132.38000000000011</v>
      </c>
      <c r="V575" s="17"/>
      <c r="X575" s="15" t="s">
        <v>18</v>
      </c>
      <c r="Y575" s="16">
        <f>SUM(Y556:Y574)</f>
        <v>132.38000000000011</v>
      </c>
    </row>
    <row r="576" spans="2:41">
      <c r="D576" t="s">
        <v>22</v>
      </c>
      <c r="E576" t="s">
        <v>21</v>
      </c>
      <c r="V576" s="17"/>
      <c r="Z576" t="s">
        <v>22</v>
      </c>
      <c r="AA576" t="s">
        <v>21</v>
      </c>
    </row>
    <row r="577" spans="1:43">
      <c r="E577" s="1" t="s">
        <v>19</v>
      </c>
      <c r="V577" s="17"/>
      <c r="AA577" s="1" t="s">
        <v>19</v>
      </c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>
      <c r="V587" s="17"/>
    </row>
    <row r="588" spans="1:43">
      <c r="H588" s="138" t="s">
        <v>30</v>
      </c>
      <c r="I588" s="138"/>
      <c r="J588" s="138"/>
      <c r="V588" s="17"/>
      <c r="AA588" s="138" t="s">
        <v>31</v>
      </c>
      <c r="AB588" s="138"/>
      <c r="AC588" s="138"/>
    </row>
    <row r="589" spans="1:43">
      <c r="H589" s="138"/>
      <c r="I589" s="138"/>
      <c r="J589" s="138"/>
      <c r="V589" s="17"/>
      <c r="AA589" s="138"/>
      <c r="AB589" s="138"/>
      <c r="AC589" s="138"/>
    </row>
    <row r="590" spans="1:43">
      <c r="V590" s="17"/>
    </row>
    <row r="591" spans="1:43">
      <c r="V591" s="17"/>
    </row>
    <row r="592" spans="1:43" ht="23.25">
      <c r="B592" s="24" t="s">
        <v>67</v>
      </c>
      <c r="V592" s="17"/>
      <c r="X592" s="22" t="s">
        <v>67</v>
      </c>
    </row>
    <row r="593" spans="2:41" ht="23.25">
      <c r="B593" s="23" t="s">
        <v>32</v>
      </c>
      <c r="C593" s="20">
        <f>IF(X548="PAGADO",0,C553)</f>
        <v>-132.38000000000011</v>
      </c>
      <c r="E593" s="139" t="s">
        <v>20</v>
      </c>
      <c r="F593" s="139"/>
      <c r="G593" s="139"/>
      <c r="H593" s="139"/>
      <c r="V593" s="17"/>
      <c r="X593" s="23" t="s">
        <v>32</v>
      </c>
      <c r="Y593" s="20">
        <f>IF(B1393="PAGADO",0,C598)</f>
        <v>-132.38000000000011</v>
      </c>
      <c r="AA593" s="139" t="s">
        <v>20</v>
      </c>
      <c r="AB593" s="139"/>
      <c r="AC593" s="139"/>
      <c r="AD593" s="139"/>
    </row>
    <row r="594" spans="2:41">
      <c r="B594" s="1" t="s">
        <v>0</v>
      </c>
      <c r="C594" s="19">
        <f>H609</f>
        <v>0</v>
      </c>
      <c r="E594" s="2" t="s">
        <v>1</v>
      </c>
      <c r="F594" s="2" t="s">
        <v>2</v>
      </c>
      <c r="G594" s="2" t="s">
        <v>3</v>
      </c>
      <c r="H594" s="2" t="s">
        <v>4</v>
      </c>
      <c r="N594" s="2" t="s">
        <v>1</v>
      </c>
      <c r="O594" s="2" t="s">
        <v>5</v>
      </c>
      <c r="P594" s="2" t="s">
        <v>4</v>
      </c>
      <c r="Q594" s="2" t="s">
        <v>6</v>
      </c>
      <c r="R594" s="2" t="s">
        <v>7</v>
      </c>
      <c r="S594" s="3"/>
      <c r="V594" s="17"/>
      <c r="X594" s="1" t="s">
        <v>0</v>
      </c>
      <c r="Y594" s="19">
        <f>AD609</f>
        <v>0</v>
      </c>
      <c r="AA594" s="2" t="s">
        <v>1</v>
      </c>
      <c r="AB594" s="2" t="s">
        <v>2</v>
      </c>
      <c r="AC594" s="2" t="s">
        <v>3</v>
      </c>
      <c r="AD594" s="2" t="s">
        <v>4</v>
      </c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>
      <c r="C595" s="2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Y595" s="2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" t="s">
        <v>24</v>
      </c>
      <c r="C596" s="19">
        <f>IF(C593&gt;0,C593+C594,C594)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" t="s">
        <v>24</v>
      </c>
      <c r="Y596" s="19">
        <f>IF(Y593&gt;0,Y593+Y594,Y594)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" t="s">
        <v>9</v>
      </c>
      <c r="C597" s="20">
        <f>C621</f>
        <v>132.38000000000011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" t="s">
        <v>9</v>
      </c>
      <c r="Y597" s="20">
        <f>Y621</f>
        <v>132.38000000000011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6" t="s">
        <v>26</v>
      </c>
      <c r="C598" s="21">
        <f>C596-C597</f>
        <v>-132.38000000000011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 t="s">
        <v>27</v>
      </c>
      <c r="Y598" s="21">
        <f>Y596-Y597</f>
        <v>-132.38000000000011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ht="23.25">
      <c r="B599" s="6"/>
      <c r="C599" s="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41" t="str">
        <f>IF(Y598&lt;0,"NO PAGAR","COBRAR'")</f>
        <v>NO PAGAR</v>
      </c>
      <c r="Y599" s="14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ht="23.25">
      <c r="B600" s="141" t="str">
        <f>IF(C598&lt;0,"NO PAGAR","COBRAR'")</f>
        <v>NO PAGAR</v>
      </c>
      <c r="C600" s="141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6"/>
      <c r="Y600" s="8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32" t="s">
        <v>9</v>
      </c>
      <c r="C601" s="133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32" t="s">
        <v>9</v>
      </c>
      <c r="Y601" s="133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9" t="str">
        <f>IF(Y553&lt;0,"SALDO ADELANTADO","SALDO A FAVOR '")</f>
        <v>SALDO ADELANTADO</v>
      </c>
      <c r="C602" s="10">
        <f>IF(Y553&lt;=0,Y553*-1)</f>
        <v>132.38000000000011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9" t="str">
        <f>IF(C598&lt;0,"SALDO ADELANTADO","SALDO A FAVOR'")</f>
        <v>SALDO ADELANTADO</v>
      </c>
      <c r="Y602" s="10">
        <f>IF(C598&lt;=0,C598*-1)</f>
        <v>132.38000000000011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10</v>
      </c>
      <c r="C603" s="10">
        <f>R611</f>
        <v>0</v>
      </c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10</v>
      </c>
      <c r="Y603" s="10">
        <f>AN611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11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11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12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12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13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13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14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14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15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15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16</v>
      </c>
      <c r="C609" s="10"/>
      <c r="E609" s="134" t="s">
        <v>7</v>
      </c>
      <c r="F609" s="135"/>
      <c r="G609" s="136"/>
      <c r="H609" s="5">
        <f>SUM(H595:H608)</f>
        <v>0</v>
      </c>
      <c r="N609" s="3"/>
      <c r="O609" s="3"/>
      <c r="P609" s="3"/>
      <c r="Q609" s="3"/>
      <c r="R609" s="18"/>
      <c r="S609" s="3"/>
      <c r="V609" s="17"/>
      <c r="X609" s="11" t="s">
        <v>16</v>
      </c>
      <c r="Y609" s="10"/>
      <c r="AA609" s="134" t="s">
        <v>7</v>
      </c>
      <c r="AB609" s="135"/>
      <c r="AC609" s="136"/>
      <c r="AD609" s="5">
        <f>SUM(AD595:AD608)</f>
        <v>0</v>
      </c>
      <c r="AJ609" s="3"/>
      <c r="AK609" s="3"/>
      <c r="AL609" s="3"/>
      <c r="AM609" s="3"/>
      <c r="AN609" s="18"/>
      <c r="AO609" s="3"/>
    </row>
    <row r="610" spans="2:41">
      <c r="B610" s="11" t="s">
        <v>17</v>
      </c>
      <c r="C610" s="10"/>
      <c r="E610" s="13"/>
      <c r="F610" s="13"/>
      <c r="G610" s="13"/>
      <c r="N610" s="3"/>
      <c r="O610" s="3"/>
      <c r="P610" s="3"/>
      <c r="Q610" s="3"/>
      <c r="R610" s="18"/>
      <c r="S610" s="3"/>
      <c r="V610" s="17"/>
      <c r="X610" s="11" t="s">
        <v>17</v>
      </c>
      <c r="Y610" s="10"/>
      <c r="AA610" s="13"/>
      <c r="AB610" s="13"/>
      <c r="AC610" s="13"/>
      <c r="AJ610" s="3"/>
      <c r="AK610" s="3"/>
      <c r="AL610" s="3"/>
      <c r="AM610" s="3"/>
      <c r="AN610" s="18"/>
      <c r="AO610" s="3"/>
    </row>
    <row r="611" spans="2:41">
      <c r="B611" s="12"/>
      <c r="C611" s="10"/>
      <c r="N611" s="134" t="s">
        <v>7</v>
      </c>
      <c r="O611" s="135"/>
      <c r="P611" s="135"/>
      <c r="Q611" s="136"/>
      <c r="R611" s="18">
        <f>SUM(R595:R610)</f>
        <v>0</v>
      </c>
      <c r="S611" s="3"/>
      <c r="V611" s="17"/>
      <c r="X611" s="12"/>
      <c r="Y611" s="10"/>
      <c r="AJ611" s="134" t="s">
        <v>7</v>
      </c>
      <c r="AK611" s="135"/>
      <c r="AL611" s="135"/>
      <c r="AM611" s="136"/>
      <c r="AN611" s="18">
        <f>SUM(AN595:AN610)</f>
        <v>0</v>
      </c>
      <c r="AO611" s="3"/>
    </row>
    <row r="612" spans="2:41">
      <c r="B612" s="12"/>
      <c r="C612" s="10"/>
      <c r="V612" s="17"/>
      <c r="X612" s="12"/>
      <c r="Y612" s="10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E614" s="14"/>
      <c r="V614" s="17"/>
      <c r="X614" s="12"/>
      <c r="Y614" s="10"/>
      <c r="AA614" s="14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1"/>
      <c r="C620" s="10"/>
      <c r="V620" s="17"/>
      <c r="X620" s="11"/>
      <c r="Y620" s="10"/>
    </row>
    <row r="621" spans="2:41">
      <c r="B621" s="15" t="s">
        <v>18</v>
      </c>
      <c r="C621" s="16">
        <f>SUM(C602:C620)</f>
        <v>132.38000000000011</v>
      </c>
      <c r="D621" t="s">
        <v>22</v>
      </c>
      <c r="E621" t="s">
        <v>21</v>
      </c>
      <c r="V621" s="17"/>
      <c r="X621" s="15" t="s">
        <v>18</v>
      </c>
      <c r="Y621" s="16">
        <f>SUM(Y602:Y620)</f>
        <v>132.38000000000011</v>
      </c>
      <c r="Z621" t="s">
        <v>22</v>
      </c>
      <c r="AA621" t="s">
        <v>21</v>
      </c>
    </row>
    <row r="622" spans="2:41">
      <c r="E622" s="1" t="s">
        <v>19</v>
      </c>
      <c r="V622" s="17"/>
      <c r="AA622" s="1" t="s">
        <v>19</v>
      </c>
    </row>
    <row r="623" spans="2:41">
      <c r="V623" s="17"/>
    </row>
    <row r="624" spans="2:41">
      <c r="V624" s="17"/>
    </row>
    <row r="625" spans="2:31">
      <c r="V625" s="17"/>
    </row>
    <row r="626" spans="2:31">
      <c r="V626" s="17"/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  <c r="AC635" s="137" t="s">
        <v>29</v>
      </c>
      <c r="AD635" s="137"/>
      <c r="AE635" s="137"/>
    </row>
    <row r="636" spans="2:31">
      <c r="H636" s="138" t="s">
        <v>28</v>
      </c>
      <c r="I636" s="138"/>
      <c r="J636" s="138"/>
      <c r="V636" s="17"/>
      <c r="AC636" s="137"/>
      <c r="AD636" s="137"/>
      <c r="AE636" s="137"/>
    </row>
    <row r="637" spans="2:31">
      <c r="H637" s="138"/>
      <c r="I637" s="138"/>
      <c r="J637" s="138"/>
      <c r="V637" s="17"/>
      <c r="AC637" s="137"/>
      <c r="AD637" s="137"/>
      <c r="AE637" s="137"/>
    </row>
    <row r="638" spans="2:31">
      <c r="V638" s="17"/>
    </row>
    <row r="639" spans="2:31">
      <c r="V639" s="17"/>
    </row>
    <row r="640" spans="2:31" ht="23.25">
      <c r="B640" s="22" t="s">
        <v>68</v>
      </c>
      <c r="V640" s="17"/>
      <c r="X640" s="22" t="s">
        <v>68</v>
      </c>
    </row>
    <row r="641" spans="2:41" ht="23.25">
      <c r="B641" s="23" t="s">
        <v>32</v>
      </c>
      <c r="C641" s="20">
        <f>IF(X593="PAGADO",0,Y598)</f>
        <v>-132.38000000000011</v>
      </c>
      <c r="E641" s="139" t="s">
        <v>20</v>
      </c>
      <c r="F641" s="139"/>
      <c r="G641" s="139"/>
      <c r="H641" s="139"/>
      <c r="V641" s="17"/>
      <c r="X641" s="23" t="s">
        <v>32</v>
      </c>
      <c r="Y641" s="20">
        <f>IF(B641="PAGADO",0,C646)</f>
        <v>-132.38000000000011</v>
      </c>
      <c r="AA641" s="139" t="s">
        <v>20</v>
      </c>
      <c r="AB641" s="139"/>
      <c r="AC641" s="139"/>
      <c r="AD641" s="139"/>
    </row>
    <row r="642" spans="2:41">
      <c r="B642" s="1" t="s">
        <v>0</v>
      </c>
      <c r="C642" s="19">
        <f>H657</f>
        <v>0</v>
      </c>
      <c r="E642" s="2" t="s">
        <v>1</v>
      </c>
      <c r="F642" s="2" t="s">
        <v>2</v>
      </c>
      <c r="G642" s="2" t="s">
        <v>3</v>
      </c>
      <c r="H642" s="2" t="s">
        <v>4</v>
      </c>
      <c r="N642" s="2" t="s">
        <v>1</v>
      </c>
      <c r="O642" s="2" t="s">
        <v>5</v>
      </c>
      <c r="P642" s="2" t="s">
        <v>4</v>
      </c>
      <c r="Q642" s="2" t="s">
        <v>6</v>
      </c>
      <c r="R642" s="2" t="s">
        <v>7</v>
      </c>
      <c r="S642" s="3"/>
      <c r="V642" s="17"/>
      <c r="X642" s="1" t="s">
        <v>0</v>
      </c>
      <c r="Y642" s="19">
        <f>AD657</f>
        <v>0</v>
      </c>
      <c r="AA642" s="2" t="s">
        <v>1</v>
      </c>
      <c r="AB642" s="2" t="s">
        <v>2</v>
      </c>
      <c r="AC642" s="2" t="s">
        <v>3</v>
      </c>
      <c r="AD642" s="2" t="s">
        <v>4</v>
      </c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>
      <c r="C643" s="2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Y643" s="2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" t="s">
        <v>24</v>
      </c>
      <c r="C644" s="19">
        <f>IF(C641&gt;0,C641+C642,C642)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" t="s">
        <v>24</v>
      </c>
      <c r="Y644" s="19">
        <f>IF(Y641&gt;0,Y641+Y642,Y642)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" t="s">
        <v>9</v>
      </c>
      <c r="C645" s="20">
        <f>C668</f>
        <v>132.38000000000011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" t="s">
        <v>9</v>
      </c>
      <c r="Y645" s="20">
        <f>Y668</f>
        <v>132.38000000000011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6" t="s">
        <v>25</v>
      </c>
      <c r="C646" s="21">
        <f>C644-C645</f>
        <v>-132.38000000000011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6" t="s">
        <v>8</v>
      </c>
      <c r="Y646" s="21">
        <f>Y644-Y645</f>
        <v>-132.38000000000011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ht="26.25">
      <c r="B647" s="140" t="str">
        <f>IF(C646&lt;0,"NO PAGAR","COBRAR")</f>
        <v>NO PAGAR</v>
      </c>
      <c r="C647" s="14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40" t="str">
        <f>IF(Y646&lt;0,"NO PAGAR","COBRAR")</f>
        <v>NO PAGAR</v>
      </c>
      <c r="Y647" s="14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32" t="s">
        <v>9</v>
      </c>
      <c r="C648" s="133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32" t="s">
        <v>9</v>
      </c>
      <c r="Y648" s="133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9" t="str">
        <f>IF(C682&lt;0,"SALDO A FAVOR","SALDO ADELANTAD0'")</f>
        <v>SALDO ADELANTAD0'</v>
      </c>
      <c r="C649" s="10">
        <f>IF(Y593&lt;=0,Y593*-1)</f>
        <v>132.38000000000011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9" t="str">
        <f>IF(C646&lt;0,"SALDO ADELANTADO","SALDO A FAVOR'")</f>
        <v>SALDO ADELANTADO</v>
      </c>
      <c r="Y649" s="10">
        <f>IF(C646&lt;=0,C646*-1)</f>
        <v>132.38000000000011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10</v>
      </c>
      <c r="C650" s="10">
        <f>R659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10</v>
      </c>
      <c r="Y650" s="10">
        <f>AN659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11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11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12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12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13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13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14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14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15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15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16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16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17</v>
      </c>
      <c r="C657" s="10"/>
      <c r="E657" s="134" t="s">
        <v>7</v>
      </c>
      <c r="F657" s="135"/>
      <c r="G657" s="136"/>
      <c r="H657" s="5">
        <f>SUM(H643:H656)</f>
        <v>0</v>
      </c>
      <c r="N657" s="3"/>
      <c r="O657" s="3"/>
      <c r="P657" s="3"/>
      <c r="Q657" s="3"/>
      <c r="R657" s="18"/>
      <c r="S657" s="3"/>
      <c r="V657" s="17"/>
      <c r="X657" s="11" t="s">
        <v>17</v>
      </c>
      <c r="Y657" s="10"/>
      <c r="AA657" s="134" t="s">
        <v>7</v>
      </c>
      <c r="AB657" s="135"/>
      <c r="AC657" s="136"/>
      <c r="AD657" s="5">
        <f>SUM(AD643:AD656)</f>
        <v>0</v>
      </c>
      <c r="AJ657" s="3"/>
      <c r="AK657" s="3"/>
      <c r="AL657" s="3"/>
      <c r="AM657" s="3"/>
      <c r="AN657" s="18"/>
      <c r="AO657" s="3"/>
    </row>
    <row r="658" spans="2:41">
      <c r="B658" s="12"/>
      <c r="C658" s="10"/>
      <c r="E658" s="13"/>
      <c r="F658" s="13"/>
      <c r="G658" s="13"/>
      <c r="N658" s="3"/>
      <c r="O658" s="3"/>
      <c r="P658" s="3"/>
      <c r="Q658" s="3"/>
      <c r="R658" s="18"/>
      <c r="S658" s="3"/>
      <c r="V658" s="17"/>
      <c r="X658" s="12"/>
      <c r="Y658" s="10"/>
      <c r="AA658" s="13"/>
      <c r="AB658" s="13"/>
      <c r="AC658" s="13"/>
      <c r="AJ658" s="3"/>
      <c r="AK658" s="3"/>
      <c r="AL658" s="3"/>
      <c r="AM658" s="3"/>
      <c r="AN658" s="18"/>
      <c r="AO658" s="3"/>
    </row>
    <row r="659" spans="2:41">
      <c r="B659" s="12"/>
      <c r="C659" s="10"/>
      <c r="N659" s="134" t="s">
        <v>7</v>
      </c>
      <c r="O659" s="135"/>
      <c r="P659" s="135"/>
      <c r="Q659" s="136"/>
      <c r="R659" s="18">
        <f>SUM(R643:R658)</f>
        <v>0</v>
      </c>
      <c r="S659" s="3"/>
      <c r="V659" s="17"/>
      <c r="X659" s="12"/>
      <c r="Y659" s="10"/>
      <c r="AJ659" s="134" t="s">
        <v>7</v>
      </c>
      <c r="AK659" s="135"/>
      <c r="AL659" s="135"/>
      <c r="AM659" s="136"/>
      <c r="AN659" s="18">
        <f>SUM(AN643:AN658)</f>
        <v>0</v>
      </c>
      <c r="AO659" s="3"/>
    </row>
    <row r="660" spans="2:41">
      <c r="B660" s="12"/>
      <c r="C660" s="10"/>
      <c r="V660" s="17"/>
      <c r="X660" s="12"/>
      <c r="Y660" s="10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E662" s="14"/>
      <c r="V662" s="17"/>
      <c r="X662" s="12"/>
      <c r="Y662" s="10"/>
      <c r="AA662" s="14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V666" s="17"/>
      <c r="X666" s="12"/>
      <c r="Y666" s="10"/>
    </row>
    <row r="667" spans="2:41">
      <c r="B667" s="11"/>
      <c r="C667" s="10"/>
      <c r="V667" s="17"/>
      <c r="X667" s="11"/>
      <c r="Y667" s="10"/>
    </row>
    <row r="668" spans="2:41">
      <c r="B668" s="15" t="s">
        <v>18</v>
      </c>
      <c r="C668" s="16">
        <f>SUM(C649:C667)</f>
        <v>132.38000000000011</v>
      </c>
      <c r="V668" s="17"/>
      <c r="X668" s="15" t="s">
        <v>18</v>
      </c>
      <c r="Y668" s="16">
        <f>SUM(Y649:Y667)</f>
        <v>132.38000000000011</v>
      </c>
    </row>
    <row r="669" spans="2:41">
      <c r="D669" t="s">
        <v>22</v>
      </c>
      <c r="E669" t="s">
        <v>21</v>
      </c>
      <c r="V669" s="17"/>
      <c r="Z669" t="s">
        <v>22</v>
      </c>
      <c r="AA669" t="s">
        <v>21</v>
      </c>
    </row>
    <row r="670" spans="2:41">
      <c r="E670" s="1" t="s">
        <v>19</v>
      </c>
      <c r="V670" s="17"/>
      <c r="AA670" s="1" t="s">
        <v>19</v>
      </c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spans="1:4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>
      <c r="V680" s="17"/>
    </row>
    <row r="681" spans="1:43">
      <c r="H681" s="138" t="s">
        <v>30</v>
      </c>
      <c r="I681" s="138"/>
      <c r="J681" s="138"/>
      <c r="V681" s="17"/>
      <c r="AA681" s="138" t="s">
        <v>31</v>
      </c>
      <c r="AB681" s="138"/>
      <c r="AC681" s="138"/>
    </row>
    <row r="682" spans="1:43">
      <c r="H682" s="138"/>
      <c r="I682" s="138"/>
      <c r="J682" s="138"/>
      <c r="V682" s="17"/>
      <c r="AA682" s="138"/>
      <c r="AB682" s="138"/>
      <c r="AC682" s="138"/>
    </row>
    <row r="683" spans="1:43">
      <c r="V683" s="17"/>
    </row>
    <row r="684" spans="1:43">
      <c r="V684" s="17"/>
    </row>
    <row r="685" spans="1:43" ht="23.25">
      <c r="B685" s="24" t="s">
        <v>68</v>
      </c>
      <c r="V685" s="17"/>
      <c r="X685" s="22" t="s">
        <v>68</v>
      </c>
    </row>
    <row r="686" spans="1:43" ht="23.25">
      <c r="B686" s="23" t="s">
        <v>32</v>
      </c>
      <c r="C686" s="20">
        <f>IF(X641="PAGADO",0,C646)</f>
        <v>-132.38000000000011</v>
      </c>
      <c r="E686" s="139" t="s">
        <v>20</v>
      </c>
      <c r="F686" s="139"/>
      <c r="G686" s="139"/>
      <c r="H686" s="139"/>
      <c r="V686" s="17"/>
      <c r="X686" s="23" t="s">
        <v>32</v>
      </c>
      <c r="Y686" s="20">
        <f>IF(B1486="PAGADO",0,C691)</f>
        <v>-132.38000000000011</v>
      </c>
      <c r="AA686" s="139" t="s">
        <v>20</v>
      </c>
      <c r="AB686" s="139"/>
      <c r="AC686" s="139"/>
      <c r="AD686" s="139"/>
    </row>
    <row r="687" spans="1:43">
      <c r="B687" s="1" t="s">
        <v>0</v>
      </c>
      <c r="C687" s="19">
        <f>H702</f>
        <v>0</v>
      </c>
      <c r="E687" s="2" t="s">
        <v>1</v>
      </c>
      <c r="F687" s="2" t="s">
        <v>2</v>
      </c>
      <c r="G687" s="2" t="s">
        <v>3</v>
      </c>
      <c r="H687" s="2" t="s">
        <v>4</v>
      </c>
      <c r="N687" s="2" t="s">
        <v>1</v>
      </c>
      <c r="O687" s="2" t="s">
        <v>5</v>
      </c>
      <c r="P687" s="2" t="s">
        <v>4</v>
      </c>
      <c r="Q687" s="2" t="s">
        <v>6</v>
      </c>
      <c r="R687" s="2" t="s">
        <v>7</v>
      </c>
      <c r="S687" s="3"/>
      <c r="V687" s="17"/>
      <c r="X687" s="1" t="s">
        <v>0</v>
      </c>
      <c r="Y687" s="19">
        <f>AD702</f>
        <v>0</v>
      </c>
      <c r="AA687" s="2" t="s">
        <v>1</v>
      </c>
      <c r="AB687" s="2" t="s">
        <v>2</v>
      </c>
      <c r="AC687" s="2" t="s">
        <v>3</v>
      </c>
      <c r="AD687" s="2" t="s">
        <v>4</v>
      </c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>
      <c r="C688" s="2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Y688" s="2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" t="s">
        <v>24</v>
      </c>
      <c r="C689" s="19">
        <f>IF(C686&gt;0,C686+C687,C687)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" t="s">
        <v>24</v>
      </c>
      <c r="Y689" s="19">
        <f>IF(Y686&gt;0,Y686+Y687,Y687)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" t="s">
        <v>9</v>
      </c>
      <c r="C690" s="20">
        <f>C714</f>
        <v>132.38000000000011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" t="s">
        <v>9</v>
      </c>
      <c r="Y690" s="20">
        <f>Y714</f>
        <v>132.38000000000011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6" t="s">
        <v>26</v>
      </c>
      <c r="C691" s="21">
        <f>C689-C690</f>
        <v>-132.38000000000011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 t="s">
        <v>27</v>
      </c>
      <c r="Y691" s="21">
        <f>Y689-Y690</f>
        <v>-132.38000000000011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ht="23.25">
      <c r="B692" s="6"/>
      <c r="C692" s="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41" t="str">
        <f>IF(Y691&lt;0,"NO PAGAR","COBRAR'")</f>
        <v>NO PAGAR</v>
      </c>
      <c r="Y692" s="14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3.25">
      <c r="B693" s="141" t="str">
        <f>IF(C691&lt;0,"NO PAGAR","COBRAR'")</f>
        <v>NO PAGAR</v>
      </c>
      <c r="C693" s="141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6"/>
      <c r="Y693" s="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32" t="s">
        <v>9</v>
      </c>
      <c r="C694" s="133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32" t="s">
        <v>9</v>
      </c>
      <c r="Y694" s="133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IF(Y646&lt;0,"SALDO ADELANTADO","SALDO A FAVOR '")</f>
        <v>SALDO ADELANTADO</v>
      </c>
      <c r="C695" s="10">
        <f>IF(Y646&lt;=0,Y646*-1)</f>
        <v>132.38000000000011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9" t="str">
        <f>IF(C691&lt;0,"SALDO ADELANTADO","SALDO A FAVOR'")</f>
        <v>SALDO ADELANTADO</v>
      </c>
      <c r="Y695" s="10">
        <f>IF(C691&lt;=0,C691*-1)</f>
        <v>132.38000000000011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R704</f>
        <v>0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10</v>
      </c>
      <c r="Y696" s="10">
        <f>AN704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11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134" t="s">
        <v>7</v>
      </c>
      <c r="F702" s="135"/>
      <c r="G702" s="136"/>
      <c r="H702" s="5">
        <f>SUM(H688:H701)</f>
        <v>0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134" t="s">
        <v>7</v>
      </c>
      <c r="AB702" s="135"/>
      <c r="AC702" s="136"/>
      <c r="AD702" s="5">
        <f>SUM(AD688:AD701)</f>
        <v>0</v>
      </c>
      <c r="AJ702" s="3"/>
      <c r="AK702" s="3"/>
      <c r="AL702" s="3"/>
      <c r="AM702" s="3"/>
      <c r="AN702" s="18"/>
      <c r="AO702" s="3"/>
    </row>
    <row r="703" spans="2:41">
      <c r="B703" s="11" t="s">
        <v>17</v>
      </c>
      <c r="C703" s="10"/>
      <c r="E703" s="13"/>
      <c r="F703" s="13"/>
      <c r="G703" s="13"/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3"/>
      <c r="AB703" s="13"/>
      <c r="AC703" s="13"/>
      <c r="AJ703" s="3"/>
      <c r="AK703" s="3"/>
      <c r="AL703" s="3"/>
      <c r="AM703" s="3"/>
      <c r="AN703" s="18"/>
      <c r="AO703" s="3"/>
    </row>
    <row r="704" spans="2:41">
      <c r="B704" s="12"/>
      <c r="C704" s="10"/>
      <c r="N704" s="134" t="s">
        <v>7</v>
      </c>
      <c r="O704" s="135"/>
      <c r="P704" s="135"/>
      <c r="Q704" s="136"/>
      <c r="R704" s="18">
        <f>SUM(R688:R703)</f>
        <v>0</v>
      </c>
      <c r="S704" s="3"/>
      <c r="V704" s="17"/>
      <c r="X704" s="12"/>
      <c r="Y704" s="10"/>
      <c r="AJ704" s="134" t="s">
        <v>7</v>
      </c>
      <c r="AK704" s="135"/>
      <c r="AL704" s="135"/>
      <c r="AM704" s="136"/>
      <c r="AN704" s="18">
        <f>SUM(AN688:AN703)</f>
        <v>0</v>
      </c>
      <c r="AO704" s="3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E707" s="14"/>
      <c r="V707" s="17"/>
      <c r="X707" s="12"/>
      <c r="Y707" s="10"/>
      <c r="AA707" s="14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2"/>
      <c r="C711" s="10"/>
      <c r="V711" s="17"/>
      <c r="X711" s="12"/>
      <c r="Y711" s="10"/>
    </row>
    <row r="712" spans="2:27">
      <c r="B712" s="12"/>
      <c r="C712" s="10"/>
      <c r="V712" s="17"/>
      <c r="X712" s="12"/>
      <c r="Y712" s="10"/>
    </row>
    <row r="713" spans="2:27">
      <c r="B713" s="11"/>
      <c r="C713" s="10"/>
      <c r="V713" s="17"/>
      <c r="X713" s="11"/>
      <c r="Y713" s="10"/>
    </row>
    <row r="714" spans="2:27">
      <c r="B714" s="15" t="s">
        <v>18</v>
      </c>
      <c r="C714" s="16">
        <f>SUM(C695:C713)</f>
        <v>132.38000000000011</v>
      </c>
      <c r="D714" t="s">
        <v>22</v>
      </c>
      <c r="E714" t="s">
        <v>21</v>
      </c>
      <c r="V714" s="17"/>
      <c r="X714" s="15" t="s">
        <v>18</v>
      </c>
      <c r="Y714" s="16">
        <f>SUM(Y695:Y713)</f>
        <v>132.38000000000011</v>
      </c>
      <c r="Z714" t="s">
        <v>22</v>
      </c>
      <c r="AA714" t="s">
        <v>21</v>
      </c>
    </row>
    <row r="715" spans="2:27">
      <c r="E715" s="1" t="s">
        <v>19</v>
      </c>
      <c r="V715" s="17"/>
      <c r="AA715" s="1" t="s">
        <v>19</v>
      </c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  <c r="AC728" s="137" t="s">
        <v>29</v>
      </c>
      <c r="AD728" s="137"/>
      <c r="AE728" s="137"/>
    </row>
    <row r="729" spans="2:41">
      <c r="H729" s="138" t="s">
        <v>28</v>
      </c>
      <c r="I729" s="138"/>
      <c r="J729" s="138"/>
      <c r="V729" s="17"/>
      <c r="AC729" s="137"/>
      <c r="AD729" s="137"/>
      <c r="AE729" s="137"/>
    </row>
    <row r="730" spans="2:41">
      <c r="H730" s="138"/>
      <c r="I730" s="138"/>
      <c r="J730" s="138"/>
      <c r="V730" s="17"/>
      <c r="AC730" s="137"/>
      <c r="AD730" s="137"/>
      <c r="AE730" s="137"/>
    </row>
    <row r="731" spans="2:41">
      <c r="V731" s="17"/>
    </row>
    <row r="732" spans="2:41">
      <c r="V732" s="17"/>
    </row>
    <row r="733" spans="2:41" ht="23.25">
      <c r="B733" s="22" t="s">
        <v>69</v>
      </c>
      <c r="V733" s="17"/>
      <c r="X733" s="22" t="s">
        <v>69</v>
      </c>
    </row>
    <row r="734" spans="2:41" ht="23.25">
      <c r="B734" s="23" t="s">
        <v>32</v>
      </c>
      <c r="C734" s="20">
        <f>IF(X686="PAGADO",0,Y691)</f>
        <v>-132.38000000000011</v>
      </c>
      <c r="E734" s="139" t="s">
        <v>20</v>
      </c>
      <c r="F734" s="139"/>
      <c r="G734" s="139"/>
      <c r="H734" s="139"/>
      <c r="V734" s="17"/>
      <c r="X734" s="23" t="s">
        <v>32</v>
      </c>
      <c r="Y734" s="20">
        <f>IF(B734="PAGADO",0,C739)</f>
        <v>-132.38000000000011</v>
      </c>
      <c r="AA734" s="139" t="s">
        <v>20</v>
      </c>
      <c r="AB734" s="139"/>
      <c r="AC734" s="139"/>
      <c r="AD734" s="139"/>
    </row>
    <row r="735" spans="2:41">
      <c r="B735" s="1" t="s">
        <v>0</v>
      </c>
      <c r="C735" s="19">
        <f>H750</f>
        <v>0</v>
      </c>
      <c r="E735" s="2" t="s">
        <v>1</v>
      </c>
      <c r="F735" s="2" t="s">
        <v>2</v>
      </c>
      <c r="G735" s="2" t="s">
        <v>3</v>
      </c>
      <c r="H735" s="2" t="s">
        <v>4</v>
      </c>
      <c r="N735" s="2" t="s">
        <v>1</v>
      </c>
      <c r="O735" s="2" t="s">
        <v>5</v>
      </c>
      <c r="P735" s="2" t="s">
        <v>4</v>
      </c>
      <c r="Q735" s="2" t="s">
        <v>6</v>
      </c>
      <c r="R735" s="2" t="s">
        <v>7</v>
      </c>
      <c r="S735" s="3"/>
      <c r="V735" s="17"/>
      <c r="X735" s="1" t="s">
        <v>0</v>
      </c>
      <c r="Y735" s="19">
        <f>AD750</f>
        <v>0</v>
      </c>
      <c r="AA735" s="2" t="s">
        <v>1</v>
      </c>
      <c r="AB735" s="2" t="s">
        <v>2</v>
      </c>
      <c r="AC735" s="2" t="s">
        <v>3</v>
      </c>
      <c r="AD735" s="2" t="s">
        <v>4</v>
      </c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2:41">
      <c r="C736" s="2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Y736" s="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" t="s">
        <v>24</v>
      </c>
      <c r="C737" s="19">
        <f>IF(C734&gt;0,C734+C735,C735)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" t="s">
        <v>24</v>
      </c>
      <c r="Y737" s="19">
        <f>IF(Y734&gt;0,Y734+Y735,Y735)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9</v>
      </c>
      <c r="C738" s="20">
        <f>C761</f>
        <v>132.38000000000011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9</v>
      </c>
      <c r="Y738" s="20">
        <f>Y761</f>
        <v>132.38000000000011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6" t="s">
        <v>25</v>
      </c>
      <c r="C739" s="21">
        <f>C737-C738</f>
        <v>-132.38000000000011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 t="s">
        <v>8</v>
      </c>
      <c r="Y739" s="21">
        <f>Y737-Y738</f>
        <v>-132.38000000000011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ht="26.25">
      <c r="B740" s="140" t="str">
        <f>IF(C739&lt;0,"NO PAGAR","COBRAR")</f>
        <v>NO PAGAR</v>
      </c>
      <c r="C740" s="14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40" t="str">
        <f>IF(Y739&lt;0,"NO PAGAR","COBRAR")</f>
        <v>NO PAGAR</v>
      </c>
      <c r="Y740" s="14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32" t="s">
        <v>9</v>
      </c>
      <c r="C741" s="133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32" t="s">
        <v>9</v>
      </c>
      <c r="Y741" s="133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9" t="str">
        <f>IF(C775&lt;0,"SALDO A FAVOR","SALDO ADELANTAD0'")</f>
        <v>SALDO ADELANTAD0'</v>
      </c>
      <c r="C742" s="10">
        <f>IF(Y686&lt;=0,Y686*-1)</f>
        <v>132.38000000000011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9" t="str">
        <f>IF(C739&lt;0,"SALDO ADELANTADO","SALDO A FAVOR'")</f>
        <v>SALDO ADELANTADO</v>
      </c>
      <c r="Y742" s="10">
        <f>IF(C739&lt;=0,C739*-1)</f>
        <v>132.38000000000011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10</v>
      </c>
      <c r="C743" s="10">
        <f>R752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10</v>
      </c>
      <c r="Y743" s="10">
        <f>AN752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11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11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12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12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13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13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14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14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15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15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16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16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17</v>
      </c>
      <c r="C750" s="10"/>
      <c r="E750" s="134" t="s">
        <v>7</v>
      </c>
      <c r="F750" s="135"/>
      <c r="G750" s="136"/>
      <c r="H750" s="5">
        <f>SUM(H736:H749)</f>
        <v>0</v>
      </c>
      <c r="N750" s="3"/>
      <c r="O750" s="3"/>
      <c r="P750" s="3"/>
      <c r="Q750" s="3"/>
      <c r="R750" s="18"/>
      <c r="S750" s="3"/>
      <c r="V750" s="17"/>
      <c r="X750" s="11" t="s">
        <v>17</v>
      </c>
      <c r="Y750" s="10"/>
      <c r="AA750" s="134" t="s">
        <v>7</v>
      </c>
      <c r="AB750" s="135"/>
      <c r="AC750" s="136"/>
      <c r="AD750" s="5">
        <f>SUM(AD736:AD749)</f>
        <v>0</v>
      </c>
      <c r="AJ750" s="3"/>
      <c r="AK750" s="3"/>
      <c r="AL750" s="3"/>
      <c r="AM750" s="3"/>
      <c r="AN750" s="18"/>
      <c r="AO750" s="3"/>
    </row>
    <row r="751" spans="2:41">
      <c r="B751" s="12"/>
      <c r="C751" s="10"/>
      <c r="E751" s="13"/>
      <c r="F751" s="13"/>
      <c r="G751" s="13"/>
      <c r="N751" s="3"/>
      <c r="O751" s="3"/>
      <c r="P751" s="3"/>
      <c r="Q751" s="3"/>
      <c r="R751" s="18"/>
      <c r="S751" s="3"/>
      <c r="V751" s="17"/>
      <c r="X751" s="12"/>
      <c r="Y751" s="10"/>
      <c r="AA751" s="13"/>
      <c r="AB751" s="13"/>
      <c r="AC751" s="13"/>
      <c r="AJ751" s="3"/>
      <c r="AK751" s="3"/>
      <c r="AL751" s="3"/>
      <c r="AM751" s="3"/>
      <c r="AN751" s="18"/>
      <c r="AO751" s="3"/>
    </row>
    <row r="752" spans="2:41">
      <c r="B752" s="12"/>
      <c r="C752" s="10"/>
      <c r="N752" s="134" t="s">
        <v>7</v>
      </c>
      <c r="O752" s="135"/>
      <c r="P752" s="135"/>
      <c r="Q752" s="136"/>
      <c r="R752" s="18">
        <f>SUM(R736:R751)</f>
        <v>0</v>
      </c>
      <c r="S752" s="3"/>
      <c r="V752" s="17"/>
      <c r="X752" s="12"/>
      <c r="Y752" s="10"/>
      <c r="AJ752" s="134" t="s">
        <v>7</v>
      </c>
      <c r="AK752" s="135"/>
      <c r="AL752" s="135"/>
      <c r="AM752" s="136"/>
      <c r="AN752" s="18">
        <f>SUM(AN736:AN751)</f>
        <v>0</v>
      </c>
      <c r="AO752" s="3"/>
    </row>
    <row r="753" spans="2:27">
      <c r="B753" s="12"/>
      <c r="C753" s="10"/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2"/>
      <c r="C755" s="10"/>
      <c r="E755" s="14"/>
      <c r="V755" s="17"/>
      <c r="X755" s="12"/>
      <c r="Y755" s="10"/>
      <c r="AA755" s="14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2"/>
      <c r="C759" s="10"/>
      <c r="V759" s="17"/>
      <c r="X759" s="12"/>
      <c r="Y759" s="10"/>
    </row>
    <row r="760" spans="2:27">
      <c r="B760" s="11"/>
      <c r="C760" s="10"/>
      <c r="V760" s="17"/>
      <c r="X760" s="11"/>
      <c r="Y760" s="10"/>
    </row>
    <row r="761" spans="2:27">
      <c r="B761" s="15" t="s">
        <v>18</v>
      </c>
      <c r="C761" s="16">
        <f>SUM(C742:C760)</f>
        <v>132.38000000000011</v>
      </c>
      <c r="V761" s="17"/>
      <c r="X761" s="15" t="s">
        <v>18</v>
      </c>
      <c r="Y761" s="16">
        <f>SUM(Y742:Y760)</f>
        <v>132.38000000000011</v>
      </c>
    </row>
    <row r="762" spans="2:27">
      <c r="D762" t="s">
        <v>22</v>
      </c>
      <c r="E762" t="s">
        <v>21</v>
      </c>
      <c r="V762" s="17"/>
      <c r="Z762" t="s">
        <v>22</v>
      </c>
      <c r="AA762" t="s">
        <v>21</v>
      </c>
    </row>
    <row r="763" spans="2:27">
      <c r="E763" s="1" t="s">
        <v>19</v>
      </c>
      <c r="V763" s="17"/>
      <c r="AA763" s="1" t="s">
        <v>19</v>
      </c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1:43">
      <c r="V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spans="1:4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>
      <c r="V773" s="17"/>
    </row>
    <row r="774" spans="1:43">
      <c r="H774" s="138" t="s">
        <v>30</v>
      </c>
      <c r="I774" s="138"/>
      <c r="J774" s="138"/>
      <c r="V774" s="17"/>
      <c r="AA774" s="138" t="s">
        <v>31</v>
      </c>
      <c r="AB774" s="138"/>
      <c r="AC774" s="138"/>
    </row>
    <row r="775" spans="1:43">
      <c r="H775" s="138"/>
      <c r="I775" s="138"/>
      <c r="J775" s="138"/>
      <c r="V775" s="17"/>
      <c r="AA775" s="138"/>
      <c r="AB775" s="138"/>
      <c r="AC775" s="138"/>
    </row>
    <row r="776" spans="1:43">
      <c r="V776" s="17"/>
    </row>
    <row r="777" spans="1:43">
      <c r="V777" s="17"/>
    </row>
    <row r="778" spans="1:43" ht="23.25">
      <c r="B778" s="24" t="s">
        <v>69</v>
      </c>
      <c r="V778" s="17"/>
      <c r="X778" s="22" t="s">
        <v>69</v>
      </c>
    </row>
    <row r="779" spans="1:43" ht="23.25">
      <c r="B779" s="23" t="s">
        <v>32</v>
      </c>
      <c r="C779" s="20">
        <f>IF(X734="PAGADO",0,C739)</f>
        <v>-132.38000000000011</v>
      </c>
      <c r="E779" s="139" t="s">
        <v>20</v>
      </c>
      <c r="F779" s="139"/>
      <c r="G779" s="139"/>
      <c r="H779" s="139"/>
      <c r="V779" s="17"/>
      <c r="X779" s="23" t="s">
        <v>32</v>
      </c>
      <c r="Y779" s="20">
        <f>IF(B1579="PAGADO",0,C784)</f>
        <v>-132.38000000000011</v>
      </c>
      <c r="AA779" s="139" t="s">
        <v>20</v>
      </c>
      <c r="AB779" s="139"/>
      <c r="AC779" s="139"/>
      <c r="AD779" s="139"/>
    </row>
    <row r="780" spans="1:43">
      <c r="B780" s="1" t="s">
        <v>0</v>
      </c>
      <c r="C780" s="19">
        <f>H795</f>
        <v>0</v>
      </c>
      <c r="E780" s="2" t="s">
        <v>1</v>
      </c>
      <c r="F780" s="2" t="s">
        <v>2</v>
      </c>
      <c r="G780" s="2" t="s">
        <v>3</v>
      </c>
      <c r="H780" s="2" t="s">
        <v>4</v>
      </c>
      <c r="N780" s="2" t="s">
        <v>1</v>
      </c>
      <c r="O780" s="2" t="s">
        <v>5</v>
      </c>
      <c r="P780" s="2" t="s">
        <v>4</v>
      </c>
      <c r="Q780" s="2" t="s">
        <v>6</v>
      </c>
      <c r="R780" s="2" t="s">
        <v>7</v>
      </c>
      <c r="S780" s="3"/>
      <c r="V780" s="17"/>
      <c r="X780" s="1" t="s">
        <v>0</v>
      </c>
      <c r="Y780" s="19">
        <f>AD795</f>
        <v>0</v>
      </c>
      <c r="AA780" s="2" t="s">
        <v>1</v>
      </c>
      <c r="AB780" s="2" t="s">
        <v>2</v>
      </c>
      <c r="AC780" s="2" t="s">
        <v>3</v>
      </c>
      <c r="AD780" s="2" t="s">
        <v>4</v>
      </c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>
      <c r="C781" s="2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Y781" s="2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1" t="s">
        <v>24</v>
      </c>
      <c r="C782" s="19">
        <f>IF(C779&gt;0,C779+C780,C780)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24</v>
      </c>
      <c r="Y782" s="19">
        <f>IF(Y779&gt;0,Y779+Y780,Y780)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>
      <c r="B783" s="1" t="s">
        <v>9</v>
      </c>
      <c r="C783" s="20">
        <f>C807</f>
        <v>132.38000000000011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9</v>
      </c>
      <c r="Y783" s="20">
        <f>Y807</f>
        <v>132.38000000000011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6" t="s">
        <v>26</v>
      </c>
      <c r="C784" s="21">
        <f>C782-C783</f>
        <v>-132.38000000000011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 t="s">
        <v>27</v>
      </c>
      <c r="Y784" s="21">
        <f>Y782-Y783</f>
        <v>-132.38000000000011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ht="23.25">
      <c r="B785" s="6"/>
      <c r="C785" s="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41" t="str">
        <f>IF(Y784&lt;0,"NO PAGAR","COBRAR'")</f>
        <v>NO PAGAR</v>
      </c>
      <c r="Y785" s="14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3.25">
      <c r="B786" s="141" t="str">
        <f>IF(C784&lt;0,"NO PAGAR","COBRAR'")</f>
        <v>NO PAGAR</v>
      </c>
      <c r="C786" s="141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6"/>
      <c r="Y786" s="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32" t="s">
        <v>9</v>
      </c>
      <c r="C787" s="133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32" t="s">
        <v>9</v>
      </c>
      <c r="Y787" s="133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IF(Y739&lt;0,"SALDO ADELANTADO","SALDO A FAVOR '")</f>
        <v>SALDO ADELANTADO</v>
      </c>
      <c r="C788" s="10">
        <f>IF(Y739&lt;=0,Y739*-1)</f>
        <v>132.38000000000011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IF(C784&lt;0,"SALDO ADELANTADO","SALDO A FAVOR'")</f>
        <v>SALDO ADELANTADO</v>
      </c>
      <c r="Y788" s="10">
        <f>IF(C784&lt;=0,C784*-1)</f>
        <v>132.38000000000011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R797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AN797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134" t="s">
        <v>7</v>
      </c>
      <c r="F795" s="135"/>
      <c r="G795" s="136"/>
      <c r="H795" s="5">
        <f>SUM(H781:H794)</f>
        <v>0</v>
      </c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134" t="s">
        <v>7</v>
      </c>
      <c r="AB795" s="135"/>
      <c r="AC795" s="136"/>
      <c r="AD795" s="5">
        <f>SUM(AD781:AD794)</f>
        <v>0</v>
      </c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3"/>
      <c r="F796" s="13"/>
      <c r="G796" s="13"/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3"/>
      <c r="AB796" s="13"/>
      <c r="AC796" s="13"/>
      <c r="AJ796" s="3"/>
      <c r="AK796" s="3"/>
      <c r="AL796" s="3"/>
      <c r="AM796" s="3"/>
      <c r="AN796" s="18"/>
      <c r="AO796" s="3"/>
    </row>
    <row r="797" spans="2:41">
      <c r="B797" s="12"/>
      <c r="C797" s="10"/>
      <c r="N797" s="134" t="s">
        <v>7</v>
      </c>
      <c r="O797" s="135"/>
      <c r="P797" s="135"/>
      <c r="Q797" s="136"/>
      <c r="R797" s="18">
        <f>SUM(R781:R796)</f>
        <v>0</v>
      </c>
      <c r="S797" s="3"/>
      <c r="V797" s="17"/>
      <c r="X797" s="12"/>
      <c r="Y797" s="10"/>
      <c r="AJ797" s="134" t="s">
        <v>7</v>
      </c>
      <c r="AK797" s="135"/>
      <c r="AL797" s="135"/>
      <c r="AM797" s="136"/>
      <c r="AN797" s="18">
        <f>SUM(AN781:AN796)</f>
        <v>0</v>
      </c>
      <c r="AO797" s="3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E800" s="14"/>
      <c r="V800" s="17"/>
      <c r="X800" s="12"/>
      <c r="Y800" s="10"/>
      <c r="AA800" s="14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1"/>
      <c r="C806" s="10"/>
      <c r="V806" s="17"/>
      <c r="X806" s="11"/>
      <c r="Y806" s="10"/>
    </row>
    <row r="807" spans="2:27">
      <c r="B807" s="15" t="s">
        <v>18</v>
      </c>
      <c r="C807" s="16">
        <f>SUM(C788:C806)</f>
        <v>132.38000000000011</v>
      </c>
      <c r="D807" t="s">
        <v>22</v>
      </c>
      <c r="E807" t="s">
        <v>21</v>
      </c>
      <c r="V807" s="17"/>
      <c r="X807" s="15" t="s">
        <v>18</v>
      </c>
      <c r="Y807" s="16">
        <f>SUM(Y788:Y806)</f>
        <v>132.38000000000011</v>
      </c>
      <c r="Z807" t="s">
        <v>22</v>
      </c>
      <c r="AA807" t="s">
        <v>21</v>
      </c>
    </row>
    <row r="808" spans="2:27">
      <c r="E808" s="1" t="s">
        <v>19</v>
      </c>
      <c r="V808" s="17"/>
      <c r="AA808" s="1" t="s">
        <v>19</v>
      </c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  <c r="AC821" s="137" t="s">
        <v>29</v>
      </c>
      <c r="AD821" s="137"/>
      <c r="AE821" s="137"/>
    </row>
    <row r="822" spans="2:41">
      <c r="H822" s="138" t="s">
        <v>28</v>
      </c>
      <c r="I822" s="138"/>
      <c r="J822" s="138"/>
      <c r="V822" s="17"/>
      <c r="AC822" s="137"/>
      <c r="AD822" s="137"/>
      <c r="AE822" s="137"/>
    </row>
    <row r="823" spans="2:41">
      <c r="H823" s="138"/>
      <c r="I823" s="138"/>
      <c r="J823" s="138"/>
      <c r="V823" s="17"/>
      <c r="AC823" s="137"/>
      <c r="AD823" s="137"/>
      <c r="AE823" s="137"/>
    </row>
    <row r="824" spans="2:41">
      <c r="V824" s="17"/>
    </row>
    <row r="825" spans="2:41">
      <c r="V825" s="17"/>
    </row>
    <row r="826" spans="2:41" ht="23.25">
      <c r="B826" s="22" t="s">
        <v>70</v>
      </c>
      <c r="V826" s="17"/>
      <c r="X826" s="22" t="s">
        <v>70</v>
      </c>
    </row>
    <row r="827" spans="2:41" ht="23.25">
      <c r="B827" s="23" t="s">
        <v>32</v>
      </c>
      <c r="C827" s="20">
        <f>IF(X779="PAGADO",0,Y784)</f>
        <v>-132.38000000000011</v>
      </c>
      <c r="E827" s="139" t="s">
        <v>20</v>
      </c>
      <c r="F827" s="139"/>
      <c r="G827" s="139"/>
      <c r="H827" s="139"/>
      <c r="V827" s="17"/>
      <c r="X827" s="23" t="s">
        <v>32</v>
      </c>
      <c r="Y827" s="20">
        <f>IF(B827="PAGADO",0,C832)</f>
        <v>-132.38000000000011</v>
      </c>
      <c r="AA827" s="139" t="s">
        <v>20</v>
      </c>
      <c r="AB827" s="139"/>
      <c r="AC827" s="139"/>
      <c r="AD827" s="139"/>
    </row>
    <row r="828" spans="2:41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IF(Y827&gt;0,Y828+Y827,Y828)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" t="s">
        <v>9</v>
      </c>
      <c r="C831" s="20">
        <f>C854</f>
        <v>132.38000000000011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Y854</f>
        <v>132.38000000000011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6" t="s">
        <v>25</v>
      </c>
      <c r="C832" s="21">
        <f>C830-C831</f>
        <v>-132.38000000000011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8</v>
      </c>
      <c r="Y832" s="21">
        <f>Y830-Y831</f>
        <v>-132.38000000000011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6.25">
      <c r="B833" s="140" t="str">
        <f>IF(C832&lt;0,"NO PAGAR","COBRAR")</f>
        <v>NO PAGAR</v>
      </c>
      <c r="C833" s="14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40" t="str">
        <f>IF(Y832&lt;0,"NO PAGAR","COBRAR")</f>
        <v>NO PAGAR</v>
      </c>
      <c r="Y833" s="14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32" t="s">
        <v>9</v>
      </c>
      <c r="C834" s="133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32" t="s">
        <v>9</v>
      </c>
      <c r="Y834" s="133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9" t="str">
        <f>IF(C868&lt;0,"SALDO A FAVOR","SALDO ADELANTAD0'")</f>
        <v>SALDO ADELANTAD0'</v>
      </c>
      <c r="C835" s="10">
        <f>IF(Y779&lt;=0,Y779*-1)</f>
        <v>132.38000000000011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9" t="str">
        <f>IF(C832&lt;0,"SALDO ADELANTADO","SALDO A FAVOR'")</f>
        <v>SALDO ADELANTADO</v>
      </c>
      <c r="Y835" s="10">
        <f>IF(C832&lt;=0,C832*-1)</f>
        <v>132.38000000000011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10</v>
      </c>
      <c r="C836" s="10">
        <f>R845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10</v>
      </c>
      <c r="Y836" s="10">
        <f>AN845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11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11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12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12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13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13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14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14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15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15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16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16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17</v>
      </c>
      <c r="C843" s="10"/>
      <c r="E843" s="134" t="s">
        <v>7</v>
      </c>
      <c r="F843" s="135"/>
      <c r="G843" s="136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17</v>
      </c>
      <c r="Y843" s="10"/>
      <c r="AA843" s="134" t="s">
        <v>7</v>
      </c>
      <c r="AB843" s="135"/>
      <c r="AC843" s="136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2"/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2"/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34" t="s">
        <v>7</v>
      </c>
      <c r="O845" s="135"/>
      <c r="P845" s="135"/>
      <c r="Q845" s="136"/>
      <c r="R845" s="18">
        <f>SUM(R829:R844)</f>
        <v>0</v>
      </c>
      <c r="S845" s="3"/>
      <c r="V845" s="17"/>
      <c r="X845" s="12"/>
      <c r="Y845" s="10"/>
      <c r="AJ845" s="134" t="s">
        <v>7</v>
      </c>
      <c r="AK845" s="135"/>
      <c r="AL845" s="135"/>
      <c r="AM845" s="136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2"/>
      <c r="C851" s="10"/>
      <c r="V851" s="17"/>
      <c r="X851" s="12"/>
      <c r="Y851" s="10"/>
    </row>
    <row r="852" spans="1:43">
      <c r="B852" s="12"/>
      <c r="C852" s="10"/>
      <c r="V852" s="17"/>
      <c r="X852" s="12"/>
      <c r="Y852" s="10"/>
    </row>
    <row r="853" spans="1:43">
      <c r="B853" s="11"/>
      <c r="C853" s="10"/>
      <c r="V853" s="17"/>
      <c r="X853" s="11"/>
      <c r="Y853" s="10"/>
    </row>
    <row r="854" spans="1:43">
      <c r="B854" s="15" t="s">
        <v>18</v>
      </c>
      <c r="C854" s="16">
        <f>SUM(C835:C853)</f>
        <v>132.38000000000011</v>
      </c>
      <c r="V854" s="17"/>
      <c r="X854" s="15" t="s">
        <v>18</v>
      </c>
      <c r="Y854" s="16">
        <f>SUM(Y835:Y853)</f>
        <v>132.38000000000011</v>
      </c>
    </row>
    <row r="855" spans="1:43">
      <c r="D855" t="s">
        <v>22</v>
      </c>
      <c r="E855" t="s">
        <v>21</v>
      </c>
      <c r="V855" s="17"/>
      <c r="Z855" t="s">
        <v>22</v>
      </c>
      <c r="AA855" t="s">
        <v>21</v>
      </c>
    </row>
    <row r="856" spans="1:43">
      <c r="E856" s="1" t="s">
        <v>19</v>
      </c>
      <c r="V856" s="17"/>
      <c r="AA856" s="1" t="s">
        <v>19</v>
      </c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V861" s="17"/>
    </row>
    <row r="862" spans="1:43">
      <c r="V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</row>
    <row r="865" spans="1:4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spans="1:43">
      <c r="V866" s="17"/>
    </row>
    <row r="867" spans="1:43">
      <c r="H867" s="138" t="s">
        <v>30</v>
      </c>
      <c r="I867" s="138"/>
      <c r="J867" s="138"/>
      <c r="V867" s="17"/>
      <c r="AA867" s="138" t="s">
        <v>31</v>
      </c>
      <c r="AB867" s="138"/>
      <c r="AC867" s="138"/>
    </row>
    <row r="868" spans="1:43">
      <c r="H868" s="138"/>
      <c r="I868" s="138"/>
      <c r="J868" s="138"/>
      <c r="V868" s="17"/>
      <c r="AA868" s="138"/>
      <c r="AB868" s="138"/>
      <c r="AC868" s="138"/>
    </row>
    <row r="869" spans="1:43">
      <c r="V869" s="17"/>
    </row>
    <row r="870" spans="1:43">
      <c r="V870" s="17"/>
    </row>
    <row r="871" spans="1:43" ht="23.25">
      <c r="B871" s="24" t="s">
        <v>70</v>
      </c>
      <c r="V871" s="17"/>
      <c r="X871" s="22" t="s">
        <v>70</v>
      </c>
    </row>
    <row r="872" spans="1:43" ht="23.25">
      <c r="B872" s="23" t="s">
        <v>32</v>
      </c>
      <c r="C872" s="20">
        <f>IF(X827="PAGADO",0,C832)</f>
        <v>-132.38000000000011</v>
      </c>
      <c r="E872" s="139" t="s">
        <v>20</v>
      </c>
      <c r="F872" s="139"/>
      <c r="G872" s="139"/>
      <c r="H872" s="139"/>
      <c r="V872" s="17"/>
      <c r="X872" s="23" t="s">
        <v>32</v>
      </c>
      <c r="Y872" s="20">
        <f>IF(B1672="PAGADO",0,C877)</f>
        <v>-132.38000000000011</v>
      </c>
      <c r="AA872" s="139" t="s">
        <v>20</v>
      </c>
      <c r="AB872" s="139"/>
      <c r="AC872" s="139"/>
      <c r="AD872" s="139"/>
    </row>
    <row r="873" spans="1:43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1:43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IF(Y872&gt;0,Y872+Y873,Y873)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1:43">
      <c r="B876" s="1" t="s">
        <v>9</v>
      </c>
      <c r="C876" s="20">
        <f>C900</f>
        <v>132.38000000000011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Y900</f>
        <v>132.38000000000011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6" t="s">
        <v>26</v>
      </c>
      <c r="C877" s="21">
        <f>C875-C876</f>
        <v>-132.38000000000011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27</v>
      </c>
      <c r="Y877" s="21">
        <f>Y875-Y876</f>
        <v>-132.38000000000011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ht="23.25">
      <c r="B878" s="6"/>
      <c r="C878" s="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41" t="str">
        <f>IF(Y877&lt;0,"NO PAGAR","COBRAR'")</f>
        <v>NO PAGAR</v>
      </c>
      <c r="Y878" s="14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ht="23.25">
      <c r="B879" s="141" t="str">
        <f>IF(C877&lt;0,"NO PAGAR","COBRAR'")</f>
        <v>NO PAGAR</v>
      </c>
      <c r="C879" s="141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/>
      <c r="Y879" s="8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32" t="s">
        <v>9</v>
      </c>
      <c r="C880" s="133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32" t="s">
        <v>9</v>
      </c>
      <c r="Y880" s="133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IF(Y832&lt;0,"SALDO ADELANTADO","SALDO A FAVOR '")</f>
        <v>SALDO ADELANTADO</v>
      </c>
      <c r="C881" s="10">
        <f>IF(Y832&lt;=0,Y832*-1)</f>
        <v>132.38000000000011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IF(C877&lt;0,"SALDO ADELANTADO","SALDO A FAVOR'")</f>
        <v>SALDO ADELANTADO</v>
      </c>
      <c r="Y881" s="10">
        <f>IF(C877&lt;=0,C877*-1)</f>
        <v>132.38000000000011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R890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AN890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134" t="s">
        <v>7</v>
      </c>
      <c r="F888" s="135"/>
      <c r="G888" s="136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134" t="s">
        <v>7</v>
      </c>
      <c r="AB888" s="135"/>
      <c r="AC888" s="136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34" t="s">
        <v>7</v>
      </c>
      <c r="O890" s="135"/>
      <c r="P890" s="135"/>
      <c r="Q890" s="136"/>
      <c r="R890" s="18">
        <f>SUM(R874:R889)</f>
        <v>0</v>
      </c>
      <c r="S890" s="3"/>
      <c r="V890" s="17"/>
      <c r="X890" s="12"/>
      <c r="Y890" s="10"/>
      <c r="AJ890" s="134" t="s">
        <v>7</v>
      </c>
      <c r="AK890" s="135"/>
      <c r="AL890" s="135"/>
      <c r="AM890" s="136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1"/>
      <c r="C899" s="10"/>
      <c r="V899" s="17"/>
      <c r="X899" s="11"/>
      <c r="Y899" s="10"/>
    </row>
    <row r="900" spans="2:27">
      <c r="B900" s="15" t="s">
        <v>18</v>
      </c>
      <c r="C900" s="16">
        <f>SUM(C881:C899)</f>
        <v>132.38000000000011</v>
      </c>
      <c r="D900" t="s">
        <v>22</v>
      </c>
      <c r="E900" t="s">
        <v>21</v>
      </c>
      <c r="V900" s="17"/>
      <c r="X900" s="15" t="s">
        <v>18</v>
      </c>
      <c r="Y900" s="16">
        <f>SUM(Y881:Y899)</f>
        <v>132.38000000000011</v>
      </c>
      <c r="Z900" t="s">
        <v>22</v>
      </c>
      <c r="AA900" t="s">
        <v>21</v>
      </c>
    </row>
    <row r="901" spans="2:27">
      <c r="E901" s="1" t="s">
        <v>19</v>
      </c>
      <c r="V901" s="17"/>
      <c r="AA901" s="1" t="s">
        <v>19</v>
      </c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  <c r="AC915" s="137" t="s">
        <v>29</v>
      </c>
      <c r="AD915" s="137"/>
      <c r="AE915" s="137"/>
    </row>
    <row r="916" spans="2:41">
      <c r="H916" s="138" t="s">
        <v>28</v>
      </c>
      <c r="I916" s="138"/>
      <c r="J916" s="138"/>
      <c r="V916" s="17"/>
      <c r="AC916" s="137"/>
      <c r="AD916" s="137"/>
      <c r="AE916" s="137"/>
    </row>
    <row r="917" spans="2:41">
      <c r="H917" s="138"/>
      <c r="I917" s="138"/>
      <c r="J917" s="138"/>
      <c r="V917" s="17"/>
      <c r="AC917" s="137"/>
      <c r="AD917" s="137"/>
      <c r="AE917" s="137"/>
    </row>
    <row r="918" spans="2:41">
      <c r="V918" s="17"/>
    </row>
    <row r="919" spans="2:41">
      <c r="V919" s="17"/>
    </row>
    <row r="920" spans="2:41" ht="23.25">
      <c r="B920" s="22" t="s">
        <v>71</v>
      </c>
      <c r="V920" s="17"/>
      <c r="X920" s="22" t="s">
        <v>71</v>
      </c>
    </row>
    <row r="921" spans="2:41" ht="23.25">
      <c r="B921" s="23" t="s">
        <v>32</v>
      </c>
      <c r="C921" s="20">
        <f>IF(X872="PAGADO",0,Y877)</f>
        <v>-132.38000000000011</v>
      </c>
      <c r="E921" s="139" t="s">
        <v>20</v>
      </c>
      <c r="F921" s="139"/>
      <c r="G921" s="139"/>
      <c r="H921" s="139"/>
      <c r="V921" s="17"/>
      <c r="X921" s="23" t="s">
        <v>32</v>
      </c>
      <c r="Y921" s="20">
        <f>IF(B921="PAGADO",0,C926)</f>
        <v>-132.38000000000011</v>
      </c>
      <c r="AA921" s="139" t="s">
        <v>20</v>
      </c>
      <c r="AB921" s="139"/>
      <c r="AC921" s="139"/>
      <c r="AD921" s="139"/>
    </row>
    <row r="922" spans="2:41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IF(Y921&gt;0,Y922+Y921,Y922)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" t="s">
        <v>9</v>
      </c>
      <c r="C925" s="20">
        <f>C948</f>
        <v>132.38000000000011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Y948</f>
        <v>132.38000000000011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6" t="s">
        <v>25</v>
      </c>
      <c r="C926" s="21">
        <f>C924-C925</f>
        <v>-132.38000000000011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8</v>
      </c>
      <c r="Y926" s="21">
        <f>Y924-Y925</f>
        <v>-132.38000000000011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ht="26.25">
      <c r="B927" s="140" t="str">
        <f>IF(C926&lt;0,"NO PAGAR","COBRAR")</f>
        <v>NO PAGAR</v>
      </c>
      <c r="C927" s="14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40" t="str">
        <f>IF(Y926&lt;0,"NO PAGAR","COBRAR")</f>
        <v>NO PAGAR</v>
      </c>
      <c r="Y927" s="14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32" t="s">
        <v>9</v>
      </c>
      <c r="C928" s="133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32" t="s">
        <v>9</v>
      </c>
      <c r="Y928" s="133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9" t="str">
        <f>IF(C962&lt;0,"SALDO A FAVOR","SALDO ADELANTAD0'")</f>
        <v>SALDO ADELANTAD0'</v>
      </c>
      <c r="C929" s="10">
        <f>IF(Y877&lt;=0,Y877*-1)</f>
        <v>132.38000000000011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9" t="str">
        <f>IF(C926&lt;0,"SALDO ADELANTADO","SALDO A FAVOR'")</f>
        <v>SALDO ADELANTADO</v>
      </c>
      <c r="Y929" s="10">
        <f>IF(C926&lt;=0,C926*-1)</f>
        <v>132.38000000000011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10</v>
      </c>
      <c r="C930" s="10">
        <f>R939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10</v>
      </c>
      <c r="Y930" s="10">
        <f>AN939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11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11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12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12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13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13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14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14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15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15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16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16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17</v>
      </c>
      <c r="C937" s="10"/>
      <c r="E937" s="134" t="s">
        <v>7</v>
      </c>
      <c r="F937" s="135"/>
      <c r="G937" s="136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17</v>
      </c>
      <c r="Y937" s="10"/>
      <c r="AA937" s="134" t="s">
        <v>7</v>
      </c>
      <c r="AB937" s="135"/>
      <c r="AC937" s="136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2"/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2"/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34" t="s">
        <v>7</v>
      </c>
      <c r="O939" s="135"/>
      <c r="P939" s="135"/>
      <c r="Q939" s="136"/>
      <c r="R939" s="18">
        <f>SUM(R923:R938)</f>
        <v>0</v>
      </c>
      <c r="S939" s="3"/>
      <c r="V939" s="17"/>
      <c r="X939" s="12"/>
      <c r="Y939" s="10"/>
      <c r="AJ939" s="134" t="s">
        <v>7</v>
      </c>
      <c r="AK939" s="135"/>
      <c r="AL939" s="135"/>
      <c r="AM939" s="136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V945" s="17"/>
      <c r="X945" s="12"/>
      <c r="Y945" s="10"/>
    </row>
    <row r="946" spans="1:43">
      <c r="B946" s="12"/>
      <c r="C946" s="10"/>
      <c r="V946" s="17"/>
      <c r="X946" s="12"/>
      <c r="Y946" s="10"/>
    </row>
    <row r="947" spans="1:43">
      <c r="B947" s="11"/>
      <c r="C947" s="10"/>
      <c r="V947" s="17"/>
      <c r="X947" s="11"/>
      <c r="Y947" s="10"/>
    </row>
    <row r="948" spans="1:43">
      <c r="B948" s="15" t="s">
        <v>18</v>
      </c>
      <c r="C948" s="16">
        <f>SUM(C929:C947)</f>
        <v>132.38000000000011</v>
      </c>
      <c r="V948" s="17"/>
      <c r="X948" s="15" t="s">
        <v>18</v>
      </c>
      <c r="Y948" s="16">
        <f>SUM(Y929:Y947)</f>
        <v>132.38000000000011</v>
      </c>
    </row>
    <row r="949" spans="1:43">
      <c r="D949" t="s">
        <v>22</v>
      </c>
      <c r="E949" t="s">
        <v>21</v>
      </c>
      <c r="V949" s="17"/>
      <c r="Z949" t="s">
        <v>22</v>
      </c>
      <c r="AA949" t="s">
        <v>21</v>
      </c>
    </row>
    <row r="950" spans="1:43">
      <c r="E950" s="1" t="s">
        <v>19</v>
      </c>
      <c r="V950" s="17"/>
      <c r="AA950" s="1" t="s">
        <v>19</v>
      </c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</row>
    <row r="959" spans="1:4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spans="1:43">
      <c r="V960" s="17"/>
    </row>
    <row r="961" spans="2:41">
      <c r="H961" s="138" t="s">
        <v>30</v>
      </c>
      <c r="I961" s="138"/>
      <c r="J961" s="138"/>
      <c r="V961" s="17"/>
      <c r="AA961" s="138" t="s">
        <v>31</v>
      </c>
      <c r="AB961" s="138"/>
      <c r="AC961" s="138"/>
    </row>
    <row r="962" spans="2:41">
      <c r="H962" s="138"/>
      <c r="I962" s="138"/>
      <c r="J962" s="138"/>
      <c r="V962" s="17"/>
      <c r="AA962" s="138"/>
      <c r="AB962" s="138"/>
      <c r="AC962" s="138"/>
    </row>
    <row r="963" spans="2:41">
      <c r="V963" s="17"/>
    </row>
    <row r="964" spans="2:41">
      <c r="V964" s="17"/>
    </row>
    <row r="965" spans="2:41" ht="23.25">
      <c r="B965" s="24" t="s">
        <v>73</v>
      </c>
      <c r="V965" s="17"/>
      <c r="X965" s="22" t="s">
        <v>71</v>
      </c>
    </row>
    <row r="966" spans="2:41" ht="23.25">
      <c r="B966" s="23" t="s">
        <v>32</v>
      </c>
      <c r="C966" s="20">
        <f>IF(X921="PAGADO",0,C926)</f>
        <v>-132.38000000000011</v>
      </c>
      <c r="E966" s="139" t="s">
        <v>20</v>
      </c>
      <c r="F966" s="139"/>
      <c r="G966" s="139"/>
      <c r="H966" s="139"/>
      <c r="V966" s="17"/>
      <c r="X966" s="23" t="s">
        <v>32</v>
      </c>
      <c r="Y966" s="20">
        <f>IF(B1766="PAGADO",0,C971)</f>
        <v>-132.38000000000011</v>
      </c>
      <c r="AA966" s="139" t="s">
        <v>20</v>
      </c>
      <c r="AB966" s="139"/>
      <c r="AC966" s="139"/>
      <c r="AD966" s="139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C994</f>
        <v>132.38000000000011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Y994</f>
        <v>132.38000000000011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26</v>
      </c>
      <c r="C971" s="21">
        <f>C969-C970</f>
        <v>-132.38000000000011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27</v>
      </c>
      <c r="Y971" s="21">
        <f>Y969-Y970</f>
        <v>-132.38000000000011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3.25">
      <c r="B972" s="6"/>
      <c r="C972" s="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41" t="str">
        <f>IF(Y971&lt;0,"NO PAGAR","COBRAR'")</f>
        <v>NO PAGAR</v>
      </c>
      <c r="Y972" s="14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3.25">
      <c r="B973" s="141" t="str">
        <f>IF(C971&lt;0,"NO PAGAR","COBRAR'")</f>
        <v>NO PAGAR</v>
      </c>
      <c r="C973" s="141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6"/>
      <c r="Y973" s="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32" t="s">
        <v>9</v>
      </c>
      <c r="C974" s="133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32" t="s">
        <v>9</v>
      </c>
      <c r="Y974" s="133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IF(Y926&lt;0,"SALDO ADELANTADO","SALDO A FAVOR '")</f>
        <v>SALDO ADELANTADO</v>
      </c>
      <c r="C975" s="10">
        <f>IF(Y926&lt;=0,Y926*-1)</f>
        <v>132.38000000000011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IF(C971&lt;0,"SALDO ADELANTADO","SALDO A FAVOR'")</f>
        <v>SALDO ADELANTADO</v>
      </c>
      <c r="Y975" s="10">
        <f>IF(C971&lt;=0,C971*-1)</f>
        <v>132.38000000000011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R984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AN984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134" t="s">
        <v>7</v>
      </c>
      <c r="F982" s="135"/>
      <c r="G982" s="136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134" t="s">
        <v>7</v>
      </c>
      <c r="AB982" s="135"/>
      <c r="AC982" s="136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134" t="s">
        <v>7</v>
      </c>
      <c r="O984" s="135"/>
      <c r="P984" s="135"/>
      <c r="Q984" s="136"/>
      <c r="R984" s="18">
        <f>SUM(R968:R983)</f>
        <v>0</v>
      </c>
      <c r="S984" s="3"/>
      <c r="V984" s="17"/>
      <c r="X984" s="12"/>
      <c r="Y984" s="10"/>
      <c r="AJ984" s="134" t="s">
        <v>7</v>
      </c>
      <c r="AK984" s="135"/>
      <c r="AL984" s="135"/>
      <c r="AM984" s="136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31">
      <c r="B993" s="11"/>
      <c r="C993" s="10"/>
      <c r="V993" s="17"/>
      <c r="X993" s="11"/>
      <c r="Y993" s="10"/>
    </row>
    <row r="994" spans="2:31">
      <c r="B994" s="15" t="s">
        <v>18</v>
      </c>
      <c r="C994" s="16">
        <f>SUM(C975:C993)</f>
        <v>132.38000000000011</v>
      </c>
      <c r="D994" t="s">
        <v>22</v>
      </c>
      <c r="E994" t="s">
        <v>21</v>
      </c>
      <c r="V994" s="17"/>
      <c r="X994" s="15" t="s">
        <v>18</v>
      </c>
      <c r="Y994" s="16">
        <f>SUM(Y975:Y993)</f>
        <v>132.38000000000011</v>
      </c>
      <c r="Z994" t="s">
        <v>22</v>
      </c>
      <c r="AA994" t="s">
        <v>21</v>
      </c>
    </row>
    <row r="995" spans="2:31">
      <c r="E995" s="1" t="s">
        <v>19</v>
      </c>
      <c r="V995" s="17"/>
      <c r="AA995" s="1" t="s">
        <v>19</v>
      </c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</row>
    <row r="1003" spans="2:31">
      <c r="V1003" s="17"/>
    </row>
    <row r="1004" spans="2:31">
      <c r="V1004" s="17"/>
    </row>
    <row r="1005" spans="2:31">
      <c r="V1005" s="17"/>
    </row>
    <row r="1006" spans="2:31">
      <c r="V1006" s="17"/>
    </row>
    <row r="1007" spans="2:31">
      <c r="V1007" s="17"/>
    </row>
    <row r="1008" spans="2:31">
      <c r="V1008" s="17"/>
      <c r="AC1008" s="137" t="s">
        <v>29</v>
      </c>
      <c r="AD1008" s="137"/>
      <c r="AE1008" s="137"/>
    </row>
    <row r="1009" spans="2:41">
      <c r="H1009" s="138" t="s">
        <v>28</v>
      </c>
      <c r="I1009" s="138"/>
      <c r="J1009" s="138"/>
      <c r="V1009" s="17"/>
      <c r="AC1009" s="137"/>
      <c r="AD1009" s="137"/>
      <c r="AE1009" s="137"/>
    </row>
    <row r="1010" spans="2:41">
      <c r="H1010" s="138"/>
      <c r="I1010" s="138"/>
      <c r="J1010" s="138"/>
      <c r="V1010" s="17"/>
      <c r="AC1010" s="137"/>
      <c r="AD1010" s="137"/>
      <c r="AE1010" s="137"/>
    </row>
    <row r="1011" spans="2:41">
      <c r="V1011" s="17"/>
    </row>
    <row r="1012" spans="2:41">
      <c r="V1012" s="17"/>
    </row>
    <row r="1013" spans="2:41" ht="23.25">
      <c r="B1013" s="22" t="s">
        <v>72</v>
      </c>
      <c r="V1013" s="17"/>
      <c r="X1013" s="22" t="s">
        <v>74</v>
      </c>
    </row>
    <row r="1014" spans="2:41" ht="23.25">
      <c r="B1014" s="23" t="s">
        <v>32</v>
      </c>
      <c r="C1014" s="20">
        <f>IF(X966="PAGADO",0,Y971)</f>
        <v>-132.38000000000011</v>
      </c>
      <c r="E1014" s="139" t="s">
        <v>20</v>
      </c>
      <c r="F1014" s="139"/>
      <c r="G1014" s="139"/>
      <c r="H1014" s="139"/>
      <c r="V1014" s="17"/>
      <c r="X1014" s="23" t="s">
        <v>32</v>
      </c>
      <c r="Y1014" s="20">
        <f>IF(B1014="PAGADO",0,C1019)</f>
        <v>-132.38000000000011</v>
      </c>
      <c r="AA1014" s="139" t="s">
        <v>20</v>
      </c>
      <c r="AB1014" s="139"/>
      <c r="AC1014" s="139"/>
      <c r="AD1014" s="139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C1041</f>
        <v>132.38000000000011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Y1041</f>
        <v>132.38000000000011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25</v>
      </c>
      <c r="C1019" s="21">
        <f>C1017-C1018</f>
        <v>-132.38000000000011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8</v>
      </c>
      <c r="Y1019" s="21">
        <f>Y1017-Y1018</f>
        <v>-132.38000000000011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6.25">
      <c r="B1020" s="140" t="str">
        <f>IF(C1019&lt;0,"NO PAGAR","COBRAR")</f>
        <v>NO PAGAR</v>
      </c>
      <c r="C1020" s="14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40" t="str">
        <f>IF(Y1019&lt;0,"NO PAGAR","COBRAR")</f>
        <v>NO PAGAR</v>
      </c>
      <c r="Y1020" s="14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32" t="s">
        <v>9</v>
      </c>
      <c r="C1021" s="133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32" t="s">
        <v>9</v>
      </c>
      <c r="Y1021" s="133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9" t="str">
        <f>IF(C1055&lt;0,"SALDO A FAVOR","SALDO ADELANTAD0'")</f>
        <v>SALDO ADELANTAD0'</v>
      </c>
      <c r="C1022" s="10">
        <f>IF(Y966&lt;=0,Y966*-1)</f>
        <v>132.38000000000011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9" t="str">
        <f>IF(C1019&lt;0,"SALDO ADELANTADO","SALDO A FAVOR'")</f>
        <v>SALDO ADELANTADO</v>
      </c>
      <c r="Y1022" s="10">
        <f>IF(C1019&lt;=0,C1019*-1)</f>
        <v>132.38000000000011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10</v>
      </c>
      <c r="C1023" s="10">
        <f>R1032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10</v>
      </c>
      <c r="Y1023" s="10">
        <f>AN1032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11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11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12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12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13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13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14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14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15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15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16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16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17</v>
      </c>
      <c r="C1030" s="10"/>
      <c r="E1030" s="134" t="s">
        <v>7</v>
      </c>
      <c r="F1030" s="135"/>
      <c r="G1030" s="136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17</v>
      </c>
      <c r="Y1030" s="10"/>
      <c r="AA1030" s="134" t="s">
        <v>7</v>
      </c>
      <c r="AB1030" s="135"/>
      <c r="AC1030" s="136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2"/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2"/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34" t="s">
        <v>7</v>
      </c>
      <c r="O1032" s="135"/>
      <c r="P1032" s="135"/>
      <c r="Q1032" s="136"/>
      <c r="R1032" s="18">
        <f>SUM(R1016:R1031)</f>
        <v>0</v>
      </c>
      <c r="S1032" s="3"/>
      <c r="V1032" s="17"/>
      <c r="X1032" s="12"/>
      <c r="Y1032" s="10"/>
      <c r="AJ1032" s="134" t="s">
        <v>7</v>
      </c>
      <c r="AK1032" s="135"/>
      <c r="AL1032" s="135"/>
      <c r="AM1032" s="136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1"/>
      <c r="C1040" s="10"/>
      <c r="V1040" s="17"/>
      <c r="X1040" s="11"/>
      <c r="Y1040" s="10"/>
    </row>
    <row r="1041" spans="1:43">
      <c r="B1041" s="15" t="s">
        <v>18</v>
      </c>
      <c r="C1041" s="16">
        <f>SUM(C1022:C1040)</f>
        <v>132.38000000000011</v>
      </c>
      <c r="V1041" s="17"/>
      <c r="X1041" s="15" t="s">
        <v>18</v>
      </c>
      <c r="Y1041" s="16">
        <f>SUM(Y1022:Y1040)</f>
        <v>132.38000000000011</v>
      </c>
    </row>
    <row r="1042" spans="1:43">
      <c r="D1042" t="s">
        <v>22</v>
      </c>
      <c r="E1042" t="s">
        <v>21</v>
      </c>
      <c r="V1042" s="17"/>
      <c r="Z1042" t="s">
        <v>22</v>
      </c>
      <c r="AA1042" t="s">
        <v>21</v>
      </c>
    </row>
    <row r="1043" spans="1:43">
      <c r="E1043" s="1" t="s">
        <v>19</v>
      </c>
      <c r="V1043" s="17"/>
      <c r="AA1043" s="1" t="s">
        <v>19</v>
      </c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</row>
    <row r="1052" spans="1:43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</row>
    <row r="1053" spans="1:43">
      <c r="V1053" s="17"/>
    </row>
    <row r="1054" spans="1:43">
      <c r="H1054" s="138" t="s">
        <v>30</v>
      </c>
      <c r="I1054" s="138"/>
      <c r="J1054" s="138"/>
      <c r="V1054" s="17"/>
      <c r="AA1054" s="138" t="s">
        <v>31</v>
      </c>
      <c r="AB1054" s="138"/>
      <c r="AC1054" s="138"/>
    </row>
    <row r="1055" spans="1:43">
      <c r="H1055" s="138"/>
      <c r="I1055" s="138"/>
      <c r="J1055" s="138"/>
      <c r="V1055" s="17"/>
      <c r="AA1055" s="138"/>
      <c r="AB1055" s="138"/>
      <c r="AC1055" s="138"/>
    </row>
    <row r="1056" spans="1:43">
      <c r="V1056" s="17"/>
    </row>
    <row r="1057" spans="2:41">
      <c r="V1057" s="17"/>
    </row>
    <row r="1058" spans="2:41" ht="23.25">
      <c r="B1058" s="24" t="s">
        <v>72</v>
      </c>
      <c r="V1058" s="17"/>
      <c r="X1058" s="22" t="s">
        <v>72</v>
      </c>
    </row>
    <row r="1059" spans="2:41" ht="23.25">
      <c r="B1059" s="23" t="s">
        <v>32</v>
      </c>
      <c r="C1059" s="20">
        <f>IF(X1014="PAGADO",0,C1019)</f>
        <v>-132.38000000000011</v>
      </c>
      <c r="E1059" s="139" t="s">
        <v>20</v>
      </c>
      <c r="F1059" s="139"/>
      <c r="G1059" s="139"/>
      <c r="H1059" s="139"/>
      <c r="V1059" s="17"/>
      <c r="X1059" s="23" t="s">
        <v>32</v>
      </c>
      <c r="Y1059" s="20">
        <f>IF(B1859="PAGADO",0,C1064)</f>
        <v>-132.38000000000011</v>
      </c>
      <c r="AA1059" s="139" t="s">
        <v>20</v>
      </c>
      <c r="AB1059" s="139"/>
      <c r="AC1059" s="139"/>
      <c r="AD1059" s="139"/>
    </row>
    <row r="1060" spans="2:41">
      <c r="B1060" s="1" t="s">
        <v>0</v>
      </c>
      <c r="C1060" s="19">
        <f>H1075</f>
        <v>0</v>
      </c>
      <c r="E1060" s="2" t="s">
        <v>1</v>
      </c>
      <c r="F1060" s="2" t="s">
        <v>2</v>
      </c>
      <c r="G1060" s="2" t="s">
        <v>3</v>
      </c>
      <c r="H1060" s="2" t="s">
        <v>4</v>
      </c>
      <c r="N1060" s="2" t="s">
        <v>1</v>
      </c>
      <c r="O1060" s="2" t="s">
        <v>5</v>
      </c>
      <c r="P1060" s="2" t="s">
        <v>4</v>
      </c>
      <c r="Q1060" s="2" t="s">
        <v>6</v>
      </c>
      <c r="R1060" s="2" t="s">
        <v>7</v>
      </c>
      <c r="S1060" s="3"/>
      <c r="V1060" s="17"/>
      <c r="X1060" s="1" t="s">
        <v>0</v>
      </c>
      <c r="Y1060" s="19">
        <f>AD1075</f>
        <v>0</v>
      </c>
      <c r="AA1060" s="2" t="s">
        <v>1</v>
      </c>
      <c r="AB1060" s="2" t="s">
        <v>2</v>
      </c>
      <c r="AC1060" s="2" t="s">
        <v>3</v>
      </c>
      <c r="AD1060" s="2" t="s">
        <v>4</v>
      </c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2:41">
      <c r="C1061" s="2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Y1061" s="2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" t="s">
        <v>24</v>
      </c>
      <c r="C1062" s="19">
        <f>IF(C1059&gt;0,C1059+C1060,C1060)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" t="s">
        <v>24</v>
      </c>
      <c r="Y1062" s="19">
        <f>IF(Y1059&gt;0,Y1059+Y1060,Y1060)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" t="s">
        <v>9</v>
      </c>
      <c r="C1063" s="20">
        <f>C1087</f>
        <v>132.38000000000011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" t="s">
        <v>9</v>
      </c>
      <c r="Y1063" s="20">
        <f>Y1087</f>
        <v>132.38000000000011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6" t="s">
        <v>26</v>
      </c>
      <c r="C1064" s="21">
        <f>C1062-C1063</f>
        <v>-132.38000000000011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 t="s">
        <v>27</v>
      </c>
      <c r="Y1064" s="21">
        <f>Y1062-Y1063</f>
        <v>-132.38000000000011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ht="23.25">
      <c r="B1065" s="6"/>
      <c r="C1065" s="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41" t="str">
        <f>IF(Y1064&lt;0,"NO PAGAR","COBRAR'")</f>
        <v>NO PAGAR</v>
      </c>
      <c r="Y1065" s="14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ht="23.25">
      <c r="B1066" s="141" t="str">
        <f>IF(C1064&lt;0,"NO PAGAR","COBRAR'")</f>
        <v>NO PAGAR</v>
      </c>
      <c r="C1066" s="141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6"/>
      <c r="Y1066" s="8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32" t="s">
        <v>9</v>
      </c>
      <c r="C1067" s="133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32" t="s">
        <v>9</v>
      </c>
      <c r="Y1067" s="133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9" t="str">
        <f>IF(Y1019&lt;0,"SALDO ADELANTADO","SALDO A FAVOR '")</f>
        <v>SALDO ADELANTADO</v>
      </c>
      <c r="C1068" s="10">
        <f>IF(Y1019&lt;=0,Y1019*-1)</f>
        <v>132.38000000000011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9" t="str">
        <f>IF(C1064&lt;0,"SALDO ADELANTADO","SALDO A FAVOR'")</f>
        <v>SALDO ADELANTADO</v>
      </c>
      <c r="Y1068" s="10">
        <f>IF(C1064&lt;=0,C1064*-1)</f>
        <v>132.38000000000011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10</v>
      </c>
      <c r="C1069" s="10">
        <f>R1077</f>
        <v>0</v>
      </c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10</v>
      </c>
      <c r="Y1069" s="10">
        <f>AN1077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11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11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12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12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13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13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14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14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15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15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16</v>
      </c>
      <c r="C1075" s="10"/>
      <c r="E1075" s="134" t="s">
        <v>7</v>
      </c>
      <c r="F1075" s="135"/>
      <c r="G1075" s="136"/>
      <c r="H1075" s="5">
        <f>SUM(H1061:H1074)</f>
        <v>0</v>
      </c>
      <c r="N1075" s="3"/>
      <c r="O1075" s="3"/>
      <c r="P1075" s="3"/>
      <c r="Q1075" s="3"/>
      <c r="R1075" s="18"/>
      <c r="S1075" s="3"/>
      <c r="V1075" s="17"/>
      <c r="X1075" s="11" t="s">
        <v>16</v>
      </c>
      <c r="Y1075" s="10"/>
      <c r="AA1075" s="134" t="s">
        <v>7</v>
      </c>
      <c r="AB1075" s="135"/>
      <c r="AC1075" s="136"/>
      <c r="AD1075" s="5">
        <f>SUM(AD1061:AD1074)</f>
        <v>0</v>
      </c>
      <c r="AJ1075" s="3"/>
      <c r="AK1075" s="3"/>
      <c r="AL1075" s="3"/>
      <c r="AM1075" s="3"/>
      <c r="AN1075" s="18"/>
      <c r="AO1075" s="3"/>
    </row>
    <row r="1076" spans="2:41">
      <c r="B1076" s="11" t="s">
        <v>17</v>
      </c>
      <c r="C1076" s="10"/>
      <c r="E1076" s="13"/>
      <c r="F1076" s="13"/>
      <c r="G1076" s="13"/>
      <c r="N1076" s="3"/>
      <c r="O1076" s="3"/>
      <c r="P1076" s="3"/>
      <c r="Q1076" s="3"/>
      <c r="R1076" s="18"/>
      <c r="S1076" s="3"/>
      <c r="V1076" s="17"/>
      <c r="X1076" s="11" t="s">
        <v>17</v>
      </c>
      <c r="Y1076" s="10"/>
      <c r="AA1076" s="13"/>
      <c r="AB1076" s="13"/>
      <c r="AC1076" s="13"/>
      <c r="AJ1076" s="3"/>
      <c r="AK1076" s="3"/>
      <c r="AL1076" s="3"/>
      <c r="AM1076" s="3"/>
      <c r="AN1076" s="18"/>
      <c r="AO1076" s="3"/>
    </row>
    <row r="1077" spans="2:41">
      <c r="B1077" s="12"/>
      <c r="C1077" s="10"/>
      <c r="N1077" s="134" t="s">
        <v>7</v>
      </c>
      <c r="O1077" s="135"/>
      <c r="P1077" s="135"/>
      <c r="Q1077" s="136"/>
      <c r="R1077" s="18">
        <f>SUM(R1061:R1076)</f>
        <v>0</v>
      </c>
      <c r="S1077" s="3"/>
      <c r="V1077" s="17"/>
      <c r="X1077" s="12"/>
      <c r="Y1077" s="10"/>
      <c r="AJ1077" s="134" t="s">
        <v>7</v>
      </c>
      <c r="AK1077" s="135"/>
      <c r="AL1077" s="135"/>
      <c r="AM1077" s="136"/>
      <c r="AN1077" s="18">
        <f>SUM(AN1061:AN1076)</f>
        <v>0</v>
      </c>
      <c r="AO1077" s="3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E1080" s="14"/>
      <c r="V1080" s="17"/>
      <c r="X1080" s="12"/>
      <c r="Y1080" s="10"/>
      <c r="AA1080" s="14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1"/>
      <c r="C1086" s="10"/>
      <c r="V1086" s="17"/>
      <c r="X1086" s="11"/>
      <c r="Y1086" s="10"/>
    </row>
    <row r="1087" spans="2:41">
      <c r="B1087" s="15" t="s">
        <v>18</v>
      </c>
      <c r="C1087" s="16">
        <f>SUM(C1068:C1086)</f>
        <v>132.38000000000011</v>
      </c>
      <c r="D1087" t="s">
        <v>22</v>
      </c>
      <c r="E1087" t="s">
        <v>21</v>
      </c>
      <c r="V1087" s="17"/>
      <c r="X1087" s="15" t="s">
        <v>18</v>
      </c>
      <c r="Y1087" s="16">
        <f>SUM(Y1068:Y1086)</f>
        <v>132.38000000000011</v>
      </c>
      <c r="Z1087" t="s">
        <v>22</v>
      </c>
      <c r="AA1087" t="s">
        <v>21</v>
      </c>
    </row>
    <row r="1088" spans="2:41">
      <c r="E1088" s="1" t="s">
        <v>19</v>
      </c>
      <c r="V1088" s="17"/>
      <c r="AA1088" s="1" t="s">
        <v>19</v>
      </c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405:C405"/>
    <mergeCell ref="X405:Y405"/>
    <mergeCell ref="E413:G413"/>
    <mergeCell ref="AA413:AC413"/>
    <mergeCell ref="N415:Q415"/>
    <mergeCell ref="AJ415:AM415"/>
    <mergeCell ref="H392:J393"/>
    <mergeCell ref="AA392:AC393"/>
    <mergeCell ref="E397:H397"/>
    <mergeCell ref="AA397:AD397"/>
    <mergeCell ref="X403:Y403"/>
    <mergeCell ref="B404:C404"/>
    <mergeCell ref="B456:C456"/>
    <mergeCell ref="X456:Y456"/>
    <mergeCell ref="E465:G465"/>
    <mergeCell ref="AA465:AC465"/>
    <mergeCell ref="N467:Q467"/>
    <mergeCell ref="AJ467:AM467"/>
    <mergeCell ref="AC443:AE445"/>
    <mergeCell ref="H444:J445"/>
    <mergeCell ref="E449:H449"/>
    <mergeCell ref="AA449:AD449"/>
    <mergeCell ref="B455:C455"/>
    <mergeCell ref="X455:Y455"/>
    <mergeCell ref="B502:C502"/>
    <mergeCell ref="X502:Y502"/>
    <mergeCell ref="E510:G510"/>
    <mergeCell ref="AA510:AC510"/>
    <mergeCell ref="N512:Q512"/>
    <mergeCell ref="AJ512:AM512"/>
    <mergeCell ref="H489:J490"/>
    <mergeCell ref="AA489:AC490"/>
    <mergeCell ref="E494:H494"/>
    <mergeCell ref="AA494:AD494"/>
    <mergeCell ref="X500:Y500"/>
    <mergeCell ref="B501:C501"/>
    <mergeCell ref="B555:C555"/>
    <mergeCell ref="X555:Y555"/>
    <mergeCell ref="E564:G564"/>
    <mergeCell ref="AA564:AC564"/>
    <mergeCell ref="N566:Q566"/>
    <mergeCell ref="AJ566:AM566"/>
    <mergeCell ref="AC542:AE544"/>
    <mergeCell ref="H543:J544"/>
    <mergeCell ref="E548:H548"/>
    <mergeCell ref="AA548:AD548"/>
    <mergeCell ref="B554:C554"/>
    <mergeCell ref="X554:Y554"/>
    <mergeCell ref="B601:C601"/>
    <mergeCell ref="X601:Y601"/>
    <mergeCell ref="E609:G609"/>
    <mergeCell ref="AA609:AC609"/>
    <mergeCell ref="N611:Q611"/>
    <mergeCell ref="AJ611:AM611"/>
    <mergeCell ref="H588:J589"/>
    <mergeCell ref="AA588:AC589"/>
    <mergeCell ref="E593:H593"/>
    <mergeCell ref="AA593:AD593"/>
    <mergeCell ref="X599:Y599"/>
    <mergeCell ref="B600:C600"/>
    <mergeCell ref="B648:C648"/>
    <mergeCell ref="X648:Y648"/>
    <mergeCell ref="E657:G657"/>
    <mergeCell ref="AA657:AC657"/>
    <mergeCell ref="N659:Q659"/>
    <mergeCell ref="AJ659:AM659"/>
    <mergeCell ref="AC635:AE637"/>
    <mergeCell ref="H636:J637"/>
    <mergeCell ref="E641:H641"/>
    <mergeCell ref="AA641:AD641"/>
    <mergeCell ref="B647:C647"/>
    <mergeCell ref="X647:Y647"/>
    <mergeCell ref="B694:C694"/>
    <mergeCell ref="X694:Y694"/>
    <mergeCell ref="E702:G702"/>
    <mergeCell ref="AA702:AC702"/>
    <mergeCell ref="N704:Q704"/>
    <mergeCell ref="AJ704:AM704"/>
    <mergeCell ref="H681:J682"/>
    <mergeCell ref="AA681:AC682"/>
    <mergeCell ref="E686:H686"/>
    <mergeCell ref="AA686:AD686"/>
    <mergeCell ref="X692:Y692"/>
    <mergeCell ref="B693:C693"/>
    <mergeCell ref="B741:C741"/>
    <mergeCell ref="X741:Y741"/>
    <mergeCell ref="E750:G750"/>
    <mergeCell ref="AA750:AC750"/>
    <mergeCell ref="N752:Q752"/>
    <mergeCell ref="AJ752:AM752"/>
    <mergeCell ref="AC728:AE730"/>
    <mergeCell ref="H729:J730"/>
    <mergeCell ref="E734:H734"/>
    <mergeCell ref="AA734:AD734"/>
    <mergeCell ref="B740:C740"/>
    <mergeCell ref="X740:Y740"/>
    <mergeCell ref="B787:C787"/>
    <mergeCell ref="X787:Y787"/>
    <mergeCell ref="E795:G795"/>
    <mergeCell ref="AA795:AC795"/>
    <mergeCell ref="N797:Q797"/>
    <mergeCell ref="AJ797:AM797"/>
    <mergeCell ref="H774:J775"/>
    <mergeCell ref="AA774:AC775"/>
    <mergeCell ref="E779:H779"/>
    <mergeCell ref="AA779:AD779"/>
    <mergeCell ref="X785:Y785"/>
    <mergeCell ref="B786:C786"/>
    <mergeCell ref="B834:C834"/>
    <mergeCell ref="X834:Y834"/>
    <mergeCell ref="E843:G843"/>
    <mergeCell ref="AA843:AC843"/>
    <mergeCell ref="N845:Q845"/>
    <mergeCell ref="AJ845:AM845"/>
    <mergeCell ref="AC821:AE823"/>
    <mergeCell ref="H822:J823"/>
    <mergeCell ref="E827:H827"/>
    <mergeCell ref="AA827:AD827"/>
    <mergeCell ref="B833:C833"/>
    <mergeCell ref="X833:Y833"/>
    <mergeCell ref="B880:C880"/>
    <mergeCell ref="X880:Y880"/>
    <mergeCell ref="E888:G888"/>
    <mergeCell ref="AA888:AC888"/>
    <mergeCell ref="N890:Q890"/>
    <mergeCell ref="AJ890:AM890"/>
    <mergeCell ref="H867:J868"/>
    <mergeCell ref="AA867:AC868"/>
    <mergeCell ref="E872:H872"/>
    <mergeCell ref="AA872:AD872"/>
    <mergeCell ref="X878:Y878"/>
    <mergeCell ref="B879:C879"/>
    <mergeCell ref="B928:C928"/>
    <mergeCell ref="X928:Y928"/>
    <mergeCell ref="E937:G937"/>
    <mergeCell ref="AA937:AC937"/>
    <mergeCell ref="N939:Q939"/>
    <mergeCell ref="AJ939:AM939"/>
    <mergeCell ref="AC915:AE917"/>
    <mergeCell ref="H916:J917"/>
    <mergeCell ref="E921:H921"/>
    <mergeCell ref="AA921:AD921"/>
    <mergeCell ref="B927:C927"/>
    <mergeCell ref="X927:Y927"/>
    <mergeCell ref="B974:C974"/>
    <mergeCell ref="X974:Y974"/>
    <mergeCell ref="E982:G982"/>
    <mergeCell ref="AA982:AC982"/>
    <mergeCell ref="N984:Q984"/>
    <mergeCell ref="AJ984:AM984"/>
    <mergeCell ref="H961:J962"/>
    <mergeCell ref="AA961:AC962"/>
    <mergeCell ref="E966:H966"/>
    <mergeCell ref="AA966:AD966"/>
    <mergeCell ref="X972:Y972"/>
    <mergeCell ref="B973:C973"/>
    <mergeCell ref="B1021:C1021"/>
    <mergeCell ref="X1021:Y1021"/>
    <mergeCell ref="E1030:G1030"/>
    <mergeCell ref="AA1030:AC1030"/>
    <mergeCell ref="N1032:Q1032"/>
    <mergeCell ref="AJ1032:AM1032"/>
    <mergeCell ref="AC1008:AE1010"/>
    <mergeCell ref="H1009:J1010"/>
    <mergeCell ref="E1014:H1014"/>
    <mergeCell ref="AA1014:AD1014"/>
    <mergeCell ref="B1020:C1020"/>
    <mergeCell ref="X1020:Y1020"/>
    <mergeCell ref="B1067:C1067"/>
    <mergeCell ref="X1067:Y1067"/>
    <mergeCell ref="E1075:G1075"/>
    <mergeCell ref="AA1075:AC1075"/>
    <mergeCell ref="N1077:Q1077"/>
    <mergeCell ref="AJ1077:AM1077"/>
    <mergeCell ref="H1054:J1055"/>
    <mergeCell ref="AA1054:AC1055"/>
    <mergeCell ref="E1059:H1059"/>
    <mergeCell ref="AA1059:AD1059"/>
    <mergeCell ref="X1065:Y1065"/>
    <mergeCell ref="B1066:C106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204"/>
  <sheetViews>
    <sheetView topLeftCell="A384" zoomScale="70" zoomScaleNormal="70" workbookViewId="0">
      <selection activeCell="F403" sqref="F403"/>
    </sheetView>
  </sheetViews>
  <sheetFormatPr baseColWidth="10" defaultColWidth="11.42578125" defaultRowHeight="15"/>
  <cols>
    <col min="1" max="1" width="5" customWidth="1"/>
    <col min="2" max="2" width="22" customWidth="1"/>
    <col min="3" max="3" width="16.85546875" customWidth="1"/>
    <col min="5" max="8" width="12.8554687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9" t="s">
        <v>80</v>
      </c>
      <c r="F8" s="139"/>
      <c r="G8" s="139"/>
      <c r="H8" s="139"/>
      <c r="V8" s="17"/>
      <c r="X8" s="23" t="s">
        <v>130</v>
      </c>
      <c r="Y8" s="20">
        <f>IF(B8="PAGADO",0,C13)</f>
        <v>-2248.4700000000003</v>
      </c>
      <c r="AA8" s="139" t="s">
        <v>80</v>
      </c>
      <c r="AB8" s="139"/>
      <c r="AC8" s="139"/>
      <c r="AD8" s="139"/>
      <c r="AK8" s="148" t="s">
        <v>10</v>
      </c>
      <c r="AL8" s="148"/>
      <c r="AM8" s="148"/>
      <c r="AN8" s="14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NO PAGAR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NO PAGAR</v>
      </c>
      <c r="Y14" s="14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34" t="s">
        <v>7</v>
      </c>
      <c r="AB24" s="135"/>
      <c r="AC24" s="136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102.65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9" t="s">
        <v>80</v>
      </c>
      <c r="F53" s="139"/>
      <c r="G53" s="139"/>
      <c r="H53" s="139"/>
      <c r="V53" s="17"/>
      <c r="X53" s="23" t="s">
        <v>32</v>
      </c>
      <c r="Y53" s="20">
        <f>IF(B53="PAGADO",0,C58)</f>
        <v>-2773.2900000000004</v>
      </c>
      <c r="AA53" s="139" t="s">
        <v>254</v>
      </c>
      <c r="AB53" s="139"/>
      <c r="AC53" s="139"/>
      <c r="AD53" s="139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NO PAGAR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NO PAGAR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1750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37" t="s">
        <v>29</v>
      </c>
      <c r="AD95" s="137"/>
      <c r="AE95" s="137"/>
    </row>
    <row r="96" spans="8:31">
      <c r="H96" s="138" t="s">
        <v>28</v>
      </c>
      <c r="I96" s="138"/>
      <c r="J96" s="138"/>
      <c r="V96" s="17"/>
      <c r="AC96" s="137"/>
      <c r="AD96" s="137"/>
      <c r="AE96" s="137"/>
    </row>
    <row r="97" spans="2:41">
      <c r="H97" s="138"/>
      <c r="I97" s="138"/>
      <c r="J97" s="138"/>
      <c r="V97" s="17"/>
      <c r="AC97" s="137"/>
      <c r="AD97" s="137"/>
      <c r="AE97" s="13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39" t="s">
        <v>80</v>
      </c>
      <c r="F101" s="139"/>
      <c r="G101" s="139"/>
      <c r="H101" s="139"/>
      <c r="V101" s="17"/>
      <c r="X101" s="23" t="s">
        <v>32</v>
      </c>
      <c r="Y101" s="20">
        <f>IF(B101="PAGADO",0,C106)</f>
        <v>0</v>
      </c>
      <c r="AA101" s="139" t="s">
        <v>80</v>
      </c>
      <c r="AB101" s="139"/>
      <c r="AC101" s="139"/>
      <c r="AD101" s="139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40" t="str">
        <f>IF(C106&lt;0,"NO PAGAR","COBRAR")</f>
        <v>NO PAGAR</v>
      </c>
      <c r="C107" s="14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40" t="str">
        <f>IF(Y106&lt;0,"NO PAGAR","COBRAR")</f>
        <v>NO PAGAR</v>
      </c>
      <c r="Y107" s="14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2" t="s">
        <v>9</v>
      </c>
      <c r="C108" s="133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2" t="s">
        <v>9</v>
      </c>
      <c r="Y108" s="133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34" t="s">
        <v>7</v>
      </c>
      <c r="F117" s="135"/>
      <c r="G117" s="136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4" t="s">
        <v>7</v>
      </c>
      <c r="AB117" s="135"/>
      <c r="AC117" s="136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34" t="s">
        <v>7</v>
      </c>
      <c r="O119" s="135"/>
      <c r="P119" s="135"/>
      <c r="Q119" s="136"/>
      <c r="R119" s="18">
        <f>SUM(R103:R118)</f>
        <v>0</v>
      </c>
      <c r="S119" s="3"/>
      <c r="V119" s="17"/>
      <c r="X119" s="12"/>
      <c r="Y119" s="10"/>
      <c r="AJ119" s="134" t="s">
        <v>7</v>
      </c>
      <c r="AK119" s="135"/>
      <c r="AL119" s="135"/>
      <c r="AM119" s="136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38" t="s">
        <v>30</v>
      </c>
      <c r="I129" s="138"/>
      <c r="J129" s="138"/>
      <c r="V129" s="17"/>
      <c r="AA129" s="138" t="s">
        <v>31</v>
      </c>
      <c r="AB129" s="138"/>
      <c r="AC129" s="138"/>
    </row>
    <row r="130" spans="2:41">
      <c r="H130" s="138"/>
      <c r="I130" s="138"/>
      <c r="J130" s="138"/>
      <c r="V130" s="17"/>
      <c r="AA130" s="138"/>
      <c r="AB130" s="138"/>
      <c r="AC130" s="138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39" t="s">
        <v>254</v>
      </c>
      <c r="F134" s="139"/>
      <c r="G134" s="139"/>
      <c r="H134" s="139"/>
      <c r="V134" s="17"/>
      <c r="X134" s="23" t="s">
        <v>32</v>
      </c>
      <c r="Y134" s="20">
        <f>IF(B134="PAGADO",0,C139)</f>
        <v>-1640.3300000000004</v>
      </c>
      <c r="AA134" s="139" t="s">
        <v>359</v>
      </c>
      <c r="AB134" s="139"/>
      <c r="AC134" s="139"/>
      <c r="AD134" s="139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41" t="str">
        <f>IF(Y139&lt;0,"NO PAGAR","COBRAR'")</f>
        <v>NO PAGAR</v>
      </c>
      <c r="Y140" s="141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41" t="str">
        <f>IF(C139&lt;0,"NO PAGAR","COBRAR'")</f>
        <v>NO PAGAR</v>
      </c>
      <c r="C141" s="14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32" t="s">
        <v>9</v>
      </c>
      <c r="C142" s="133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2" t="s">
        <v>9</v>
      </c>
      <c r="Y142" s="133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34" t="s">
        <v>7</v>
      </c>
      <c r="F150" s="135"/>
      <c r="G150" s="136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34" t="s">
        <v>7</v>
      </c>
      <c r="AB150" s="135"/>
      <c r="AC150" s="136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34" t="s">
        <v>7</v>
      </c>
      <c r="O152" s="135"/>
      <c r="P152" s="135"/>
      <c r="Q152" s="136"/>
      <c r="R152" s="18">
        <f>SUM(R136:R151)</f>
        <v>1580</v>
      </c>
      <c r="S152" s="3"/>
      <c r="V152" s="17"/>
      <c r="X152" s="12"/>
      <c r="Y152" s="10"/>
      <c r="AJ152" s="134" t="s">
        <v>7</v>
      </c>
      <c r="AK152" s="135"/>
      <c r="AL152" s="135"/>
      <c r="AM152" s="136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37" t="s">
        <v>29</v>
      </c>
      <c r="AD168" s="137"/>
      <c r="AE168" s="137"/>
    </row>
    <row r="169" spans="2:41">
      <c r="H169" s="138" t="s">
        <v>28</v>
      </c>
      <c r="I169" s="138"/>
      <c r="J169" s="138"/>
      <c r="V169" s="17"/>
      <c r="AC169" s="137"/>
      <c r="AD169" s="137"/>
      <c r="AE169" s="137"/>
    </row>
    <row r="170" spans="2:41">
      <c r="H170" s="138"/>
      <c r="I170" s="138"/>
      <c r="J170" s="138"/>
      <c r="V170" s="17"/>
      <c r="AC170" s="137"/>
      <c r="AD170" s="137"/>
      <c r="AE170" s="13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39" t="s">
        <v>359</v>
      </c>
      <c r="F174" s="139"/>
      <c r="G174" s="139"/>
      <c r="H174" s="139"/>
      <c r="V174" s="17"/>
      <c r="X174" s="23" t="s">
        <v>32</v>
      </c>
      <c r="Y174" s="20">
        <f>IF(B173="PAGADO",0,C178)</f>
        <v>-1065.8100000000004</v>
      </c>
      <c r="AA174" s="139" t="s">
        <v>359</v>
      </c>
      <c r="AB174" s="139"/>
      <c r="AC174" s="139"/>
      <c r="AD174" s="139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496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40" t="str">
        <f>IF(C178&lt;0,"NO PAGAR","COBRAR")</f>
        <v>NO PAGAR</v>
      </c>
      <c r="C179" s="14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32" t="s">
        <v>9</v>
      </c>
      <c r="C180" s="133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40" t="str">
        <f>IF(Y179&lt;0,"NO PAGAR","COBRAR")</f>
        <v>NO PAGAR</v>
      </c>
      <c r="Y180" s="14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2" t="s">
        <v>9</v>
      </c>
      <c r="Y181" s="133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4" t="s">
        <v>7</v>
      </c>
      <c r="F190" s="135"/>
      <c r="G190" s="136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495</v>
      </c>
      <c r="Y190" s="10">
        <v>561.69000000000005</v>
      </c>
      <c r="AA190" s="134" t="s">
        <v>7</v>
      </c>
      <c r="AB190" s="135"/>
      <c r="AC190" s="136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34" t="s">
        <v>7</v>
      </c>
      <c r="O192" s="135"/>
      <c r="P192" s="135"/>
      <c r="Q192" s="136"/>
      <c r="R192" s="18">
        <f>SUM(R176:R191)</f>
        <v>450</v>
      </c>
      <c r="S192" s="3"/>
      <c r="V192" s="17"/>
      <c r="X192" s="12"/>
      <c r="Y192" s="10"/>
      <c r="AJ192" s="134" t="s">
        <v>7</v>
      </c>
      <c r="AK192" s="135"/>
      <c r="AL192" s="135"/>
      <c r="AM192" s="136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38" t="s">
        <v>30</v>
      </c>
      <c r="I214" s="138"/>
      <c r="J214" s="138"/>
      <c r="V214" s="17"/>
      <c r="AA214" s="138" t="s">
        <v>31</v>
      </c>
      <c r="AB214" s="138"/>
      <c r="AC214" s="138"/>
    </row>
    <row r="215" spans="1:43">
      <c r="H215" s="138"/>
      <c r="I215" s="138"/>
      <c r="J215" s="138"/>
      <c r="V215" s="17"/>
      <c r="AA215" s="138"/>
      <c r="AB215" s="138"/>
      <c r="AC215" s="138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39" t="s">
        <v>359</v>
      </c>
      <c r="F219" s="139"/>
      <c r="G219" s="139"/>
      <c r="H219" s="139"/>
      <c r="V219" s="17"/>
      <c r="X219" s="23" t="s">
        <v>32</v>
      </c>
      <c r="Y219" s="20">
        <f>IF(B239="PAGADO",0,C223)</f>
        <v>-2403.2800000000007</v>
      </c>
      <c r="AA219" s="139" t="s">
        <v>547</v>
      </c>
      <c r="AB219" s="139"/>
      <c r="AC219" s="139"/>
      <c r="AD219" s="139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507</v>
      </c>
      <c r="H221" s="5">
        <v>290</v>
      </c>
      <c r="N221" s="25">
        <v>45001</v>
      </c>
      <c r="O221" s="3" t="s">
        <v>530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554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558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510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562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41" t="str">
        <f>IF(C223&lt;0,"NO PAGAR","COBRAR'")</f>
        <v>NO PAGAR</v>
      </c>
      <c r="C225" s="141"/>
      <c r="E225" s="4">
        <v>44981</v>
      </c>
      <c r="F225" s="3" t="s">
        <v>85</v>
      </c>
      <c r="G225" s="3" t="s">
        <v>526</v>
      </c>
      <c r="H225" s="5">
        <v>210</v>
      </c>
      <c r="N225" s="3"/>
      <c r="O225" s="3"/>
      <c r="P225" s="3"/>
      <c r="Q225" s="3"/>
      <c r="R225" s="18"/>
      <c r="S225" s="3"/>
      <c r="V225" s="17"/>
      <c r="X225" s="141" t="str">
        <f>IF(Y224&lt;0,"NO PAGAR","COBRAR'")</f>
        <v>NO PAGAR</v>
      </c>
      <c r="Y225" s="141"/>
      <c r="AA225" s="4">
        <v>44992</v>
      </c>
      <c r="AB225" s="3" t="s">
        <v>562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32" t="s">
        <v>9</v>
      </c>
      <c r="C226" s="133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2" t="s">
        <v>9</v>
      </c>
      <c r="Y227" s="133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34" t="s">
        <v>7</v>
      </c>
      <c r="F235" s="135"/>
      <c r="G235" s="136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34" t="s">
        <v>7</v>
      </c>
      <c r="AB235" s="135"/>
      <c r="AC235" s="136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582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34" t="s">
        <v>7</v>
      </c>
      <c r="O237" s="135"/>
      <c r="P237" s="135"/>
      <c r="Q237" s="136"/>
      <c r="R237" s="18">
        <f>SUM(R221:R236)</f>
        <v>1580</v>
      </c>
      <c r="S237" s="3"/>
      <c r="V237" s="17"/>
      <c r="X237" s="12" t="s">
        <v>575</v>
      </c>
      <c r="Y237" s="10">
        <v>425.358</v>
      </c>
      <c r="AJ237" s="134" t="s">
        <v>7</v>
      </c>
      <c r="AK237" s="135"/>
      <c r="AL237" s="135"/>
      <c r="AM237" s="136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37" t="s">
        <v>29</v>
      </c>
      <c r="AD260" s="137"/>
      <c r="AE260" s="137"/>
    </row>
    <row r="261" spans="2:41">
      <c r="H261" s="138" t="s">
        <v>28</v>
      </c>
      <c r="I261" s="138"/>
      <c r="J261" s="138"/>
      <c r="V261" s="17"/>
      <c r="AC261" s="137"/>
      <c r="AD261" s="137"/>
      <c r="AE261" s="137"/>
    </row>
    <row r="262" spans="2:41">
      <c r="H262" s="138"/>
      <c r="I262" s="138"/>
      <c r="J262" s="138"/>
      <c r="V262" s="17"/>
      <c r="AC262" s="137"/>
      <c r="AD262" s="137"/>
      <c r="AE262" s="13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39" t="s">
        <v>615</v>
      </c>
      <c r="F266" s="139"/>
      <c r="G266" s="139"/>
      <c r="H266" s="139"/>
      <c r="V266" s="17"/>
      <c r="X266" s="23" t="s">
        <v>32</v>
      </c>
      <c r="Y266" s="20">
        <f>IF(B265="PAGADO",0,C270)</f>
        <v>-1680.7380000000007</v>
      </c>
      <c r="AA266" s="139" t="s">
        <v>615</v>
      </c>
      <c r="AB266" s="139"/>
      <c r="AC266" s="139"/>
      <c r="AD266" s="139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593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645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40" t="str">
        <f>IF(C270&lt;0,"NO PAGAR","COBRAR")</f>
        <v>NO PAGAR</v>
      </c>
      <c r="C271" s="14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32" t="s">
        <v>9</v>
      </c>
      <c r="C272" s="133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40" t="str">
        <f>IF(Y271&lt;0,"NO PAGAR","COBRAR")</f>
        <v>NO PAGAR</v>
      </c>
      <c r="Y272" s="14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2" t="s">
        <v>9</v>
      </c>
      <c r="Y273" s="133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649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594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660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4" t="s">
        <v>7</v>
      </c>
      <c r="F282" s="135"/>
      <c r="G282" s="136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34" t="s">
        <v>7</v>
      </c>
      <c r="AB282" s="135"/>
      <c r="AC282" s="136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34" t="s">
        <v>7</v>
      </c>
      <c r="O284" s="135"/>
      <c r="P284" s="135"/>
      <c r="Q284" s="136"/>
      <c r="R284" s="18">
        <f>SUM(R268:R283)</f>
        <v>190</v>
      </c>
      <c r="S284" s="3"/>
      <c r="V284" s="17"/>
      <c r="X284" s="12"/>
      <c r="Y284" s="10"/>
      <c r="AJ284" s="134" t="s">
        <v>7</v>
      </c>
      <c r="AK284" s="135"/>
      <c r="AL284" s="135"/>
      <c r="AM284" s="136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38" t="s">
        <v>30</v>
      </c>
      <c r="I306" s="138"/>
      <c r="J306" s="138"/>
      <c r="V306" s="17"/>
      <c r="AA306" s="138" t="s">
        <v>31</v>
      </c>
      <c r="AB306" s="138"/>
      <c r="AC306" s="138"/>
    </row>
    <row r="307" spans="2:41">
      <c r="H307" s="138"/>
      <c r="I307" s="138"/>
      <c r="J307" s="138"/>
      <c r="V307" s="17"/>
      <c r="AA307" s="138"/>
      <c r="AB307" s="138"/>
      <c r="AC307" s="138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39" t="s">
        <v>359</v>
      </c>
      <c r="F311" s="139"/>
      <c r="G311" s="139"/>
      <c r="H311" s="139"/>
      <c r="V311" s="17"/>
      <c r="X311" s="23" t="s">
        <v>32</v>
      </c>
      <c r="Y311" s="20">
        <f>IF(B1104="PAGADO",0,C315)</f>
        <v>-3648.456000000001</v>
      </c>
      <c r="AA311" s="139" t="s">
        <v>703</v>
      </c>
      <c r="AB311" s="139"/>
      <c r="AC311" s="139"/>
      <c r="AD311" s="139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518</v>
      </c>
      <c r="H313" s="5">
        <v>230</v>
      </c>
      <c r="N313" s="25">
        <v>45030</v>
      </c>
      <c r="O313" s="3" t="s">
        <v>661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700</v>
      </c>
      <c r="AC313" s="3" t="s">
        <v>230</v>
      </c>
      <c r="AD313" s="5">
        <v>110</v>
      </c>
      <c r="AJ313" s="25">
        <v>45042</v>
      </c>
      <c r="AK313" s="3" t="s">
        <v>723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661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1" t="str">
        <f>IF(C315&lt;0,"NO PAGAR","COBRAR'")</f>
        <v>NO PAGAR</v>
      </c>
      <c r="C317" s="141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41" t="str">
        <f>IF(Y316&lt;0,"NO PAGAR","COBRAR'")</f>
        <v>NO PAGAR</v>
      </c>
      <c r="Y317" s="141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2" t="s">
        <v>9</v>
      </c>
      <c r="C318" s="133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2" t="s">
        <v>9</v>
      </c>
      <c r="Y319" s="133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561.09799999999996</v>
      </c>
      <c r="E327" s="134" t="s">
        <v>7</v>
      </c>
      <c r="F327" s="135"/>
      <c r="G327" s="136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34" t="s">
        <v>7</v>
      </c>
      <c r="AB327" s="135"/>
      <c r="AC327" s="136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717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34" t="s">
        <v>7</v>
      </c>
      <c r="O329" s="135"/>
      <c r="P329" s="135"/>
      <c r="Q329" s="136"/>
      <c r="R329" s="18">
        <f>SUM(R313:R328)</f>
        <v>2680</v>
      </c>
      <c r="S329" s="3"/>
      <c r="V329" s="17"/>
      <c r="X329" s="12"/>
      <c r="Y329" s="10"/>
      <c r="AJ329" s="134" t="s">
        <v>7</v>
      </c>
      <c r="AK329" s="135"/>
      <c r="AL329" s="135"/>
      <c r="AM329" s="136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38" t="s">
        <v>28</v>
      </c>
      <c r="I354" s="138"/>
      <c r="J354" s="138"/>
      <c r="V354" s="17"/>
    </row>
    <row r="355" spans="2:40">
      <c r="H355" s="138"/>
      <c r="I355" s="138"/>
      <c r="J355" s="138"/>
      <c r="V355" s="17"/>
    </row>
    <row r="356" spans="2:40">
      <c r="V356" s="17"/>
      <c r="X356" s="149" t="s">
        <v>64</v>
      </c>
      <c r="AB356" s="144" t="s">
        <v>29</v>
      </c>
      <c r="AC356" s="144"/>
      <c r="AD356" s="144"/>
    </row>
    <row r="357" spans="2:40" ht="23.25">
      <c r="B357" s="22" t="s">
        <v>64</v>
      </c>
      <c r="V357" s="17"/>
      <c r="X357" s="149"/>
      <c r="AB357" s="144"/>
      <c r="AC357" s="144"/>
      <c r="AD357" s="144"/>
    </row>
    <row r="358" spans="2:40" ht="23.25">
      <c r="B358" s="23" t="s">
        <v>32</v>
      </c>
      <c r="C358" s="20">
        <f>IF(X311="PAGADO",0,Y316)</f>
        <v>-3968.3760000000011</v>
      </c>
      <c r="V358" s="17"/>
      <c r="X358" s="149"/>
      <c r="AB358" s="144"/>
      <c r="AC358" s="144"/>
      <c r="AD358" s="144"/>
    </row>
    <row r="359" spans="2:40" ht="23.25">
      <c r="B359" s="1" t="s">
        <v>0</v>
      </c>
      <c r="C359" s="19">
        <f>H375</f>
        <v>600</v>
      </c>
      <c r="E359" s="139" t="s">
        <v>615</v>
      </c>
      <c r="F359" s="139"/>
      <c r="G359" s="139"/>
      <c r="H359" s="139"/>
      <c r="V359" s="17"/>
      <c r="X359" s="23" t="s">
        <v>32</v>
      </c>
      <c r="Y359" s="20">
        <f>IF(B358="PAGADO",0,C363)</f>
        <v>-3418.3760000000011</v>
      </c>
      <c r="AA359" s="139" t="s">
        <v>703</v>
      </c>
      <c r="AB359" s="139"/>
      <c r="AC359" s="139"/>
      <c r="AD359" s="139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9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745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790</v>
      </c>
      <c r="AL361" s="3">
        <v>39.5</v>
      </c>
      <c r="AM361" s="3"/>
      <c r="AN361" s="130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30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30"/>
    </row>
    <row r="364" spans="2:40" ht="26.25">
      <c r="B364" s="140" t="str">
        <f>IF(C363&lt;0,"NO PAGAR","COBRAR")</f>
        <v>NO PAGAR</v>
      </c>
      <c r="C364" s="14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30"/>
    </row>
    <row r="365" spans="2:40" ht="26.25">
      <c r="B365" s="132" t="s">
        <v>9</v>
      </c>
      <c r="C365" s="133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40" t="str">
        <f>IF(Y364&lt;0,"NO PAGAR","COBRAR")</f>
        <v>NO PAGAR</v>
      </c>
      <c r="Y365" s="140"/>
      <c r="AA365" s="4"/>
      <c r="AB365" s="3"/>
      <c r="AC365" s="3"/>
      <c r="AD365" s="5"/>
      <c r="AJ365" s="3"/>
      <c r="AK365" s="3"/>
      <c r="AL365" s="3"/>
      <c r="AM365" s="3"/>
      <c r="AN365" s="130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2" t="s">
        <v>9</v>
      </c>
      <c r="Y366" s="133"/>
      <c r="AA366" s="4"/>
      <c r="AB366" s="3"/>
      <c r="AC366" s="3"/>
      <c r="AD366" s="5"/>
      <c r="AJ366" s="3"/>
      <c r="AK366" s="3"/>
      <c r="AL366" s="3"/>
      <c r="AM366" s="3"/>
      <c r="AN366" s="130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30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30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30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30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34" t="s">
        <v>7</v>
      </c>
      <c r="AK371" s="135"/>
      <c r="AL371" s="135"/>
      <c r="AM371" s="136"/>
      <c r="AN371" s="130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784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34" t="s">
        <v>7</v>
      </c>
      <c r="AB374" s="135"/>
      <c r="AC374" s="136"/>
      <c r="AD374" s="5">
        <f>SUM(AD361:AD373)</f>
        <v>320</v>
      </c>
      <c r="AI374" s="61" t="s">
        <v>473</v>
      </c>
      <c r="AJ374" s="114">
        <v>24462</v>
      </c>
      <c r="AK374" s="63" t="s">
        <v>579</v>
      </c>
      <c r="AL374" s="64">
        <v>45037</v>
      </c>
      <c r="AM374" s="61">
        <v>2350864985</v>
      </c>
      <c r="AN374" s="61" t="s">
        <v>20</v>
      </c>
      <c r="AO374" s="63" t="s">
        <v>479</v>
      </c>
      <c r="AP374" s="61">
        <v>12345</v>
      </c>
      <c r="AQ374" s="66">
        <v>27.956</v>
      </c>
      <c r="AR374" s="66">
        <v>48.92</v>
      </c>
      <c r="AS374" s="62"/>
      <c r="AT374" s="61" t="s">
        <v>581</v>
      </c>
    </row>
    <row r="375" spans="2:46">
      <c r="B375" s="12"/>
      <c r="C375" s="10"/>
      <c r="E375" s="134" t="s">
        <v>7</v>
      </c>
      <c r="F375" s="135"/>
      <c r="G375" s="136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34" t="s">
        <v>7</v>
      </c>
      <c r="O377" s="135"/>
      <c r="P377" s="135"/>
      <c r="Q377" s="136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38" t="s">
        <v>30</v>
      </c>
      <c r="I392" s="138"/>
      <c r="J392" s="138"/>
      <c r="V392" s="17"/>
      <c r="AA392" s="138" t="s">
        <v>31</v>
      </c>
      <c r="AB392" s="138"/>
      <c r="AC392" s="138"/>
    </row>
    <row r="393" spans="1:43">
      <c r="H393" s="138"/>
      <c r="I393" s="138"/>
      <c r="J393" s="138"/>
      <c r="V393" s="17"/>
      <c r="AA393" s="138"/>
      <c r="AB393" s="138"/>
      <c r="AC393" s="138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39" t="s">
        <v>80</v>
      </c>
      <c r="F397" s="139"/>
      <c r="G397" s="139"/>
      <c r="H397" s="139"/>
      <c r="V397" s="17"/>
      <c r="X397" s="23" t="s">
        <v>32</v>
      </c>
      <c r="Y397" s="20">
        <f>IF(B1197="PAGADO",0,C402)</f>
        <v>-3940.7160000000013</v>
      </c>
      <c r="AA397" s="139" t="s">
        <v>20</v>
      </c>
      <c r="AB397" s="139"/>
      <c r="AC397" s="139"/>
      <c r="AD397" s="139"/>
    </row>
    <row r="398" spans="1:43">
      <c r="B398" s="1" t="s">
        <v>0</v>
      </c>
      <c r="C398" s="19">
        <f>H413</f>
        <v>1070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809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1070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815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C425</f>
        <v>5010.7160000000013</v>
      </c>
      <c r="E401" s="4">
        <v>45037</v>
      </c>
      <c r="F401" s="3" t="s">
        <v>87</v>
      </c>
      <c r="G401" s="3" t="s">
        <v>89</v>
      </c>
      <c r="H401" s="5">
        <v>200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Y425</f>
        <v>3940.7160000000013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-3940.7160000000013</v>
      </c>
      <c r="E402" s="4">
        <v>45044</v>
      </c>
      <c r="F402" s="25" t="s">
        <v>87</v>
      </c>
      <c r="G402" s="3" t="s">
        <v>89</v>
      </c>
      <c r="H402" s="5">
        <v>200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-3940.7160000000013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1" t="str">
        <f>IF(Y402&lt;0,"NO PAGAR","COBRAR'")</f>
        <v>NO PAGAR</v>
      </c>
      <c r="Y403" s="141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1" t="str">
        <f>IF(C402&lt;0,"NO PAGAR","COBRAR'")</f>
        <v>NO PAGAR</v>
      </c>
      <c r="C404" s="141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2" t="s">
        <v>9</v>
      </c>
      <c r="C405" s="133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2" t="s">
        <v>9</v>
      </c>
      <c r="Y405" s="133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3940.7160000000013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1680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AN415</f>
        <v>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3"/>
      <c r="AK409" s="3"/>
      <c r="AL409" s="3"/>
      <c r="AM409" s="3"/>
      <c r="AN409" s="18"/>
      <c r="AO409" s="3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3"/>
      <c r="AK410" s="3"/>
      <c r="AL410" s="3"/>
      <c r="AM410" s="3"/>
      <c r="AN410" s="18"/>
      <c r="AO410" s="3"/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3"/>
      <c r="AK411" s="3"/>
      <c r="AL411" s="3"/>
      <c r="AM411" s="3"/>
      <c r="AN411" s="18"/>
      <c r="AO411" s="3"/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2:41">
      <c r="B413" s="11" t="s">
        <v>16</v>
      </c>
      <c r="C413" s="10"/>
      <c r="E413" s="134" t="s">
        <v>7</v>
      </c>
      <c r="F413" s="135"/>
      <c r="G413" s="136"/>
      <c r="H413" s="5">
        <f>SUM(H399:H412)</f>
        <v>1070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4" t="s">
        <v>7</v>
      </c>
      <c r="AB413" s="135"/>
      <c r="AC413" s="136"/>
      <c r="AD413" s="5">
        <f>SUM(AD399:AD412)</f>
        <v>0</v>
      </c>
      <c r="AJ413" s="3"/>
      <c r="AK413" s="3"/>
      <c r="AL413" s="3"/>
      <c r="AM413" s="3"/>
      <c r="AN413" s="18"/>
      <c r="AO413" s="3"/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/>
      <c r="AA414" s="13"/>
      <c r="AB414" s="13"/>
      <c r="AC414" s="13"/>
      <c r="AJ414" s="3"/>
      <c r="AK414" s="3"/>
      <c r="AL414" s="3"/>
      <c r="AM414" s="3"/>
      <c r="AN414" s="18"/>
      <c r="AO414" s="3"/>
    </row>
    <row r="415" spans="2:41">
      <c r="B415" s="12"/>
      <c r="C415" s="10"/>
      <c r="N415" s="134" t="s">
        <v>7</v>
      </c>
      <c r="O415" s="135"/>
      <c r="P415" s="135"/>
      <c r="Q415" s="136"/>
      <c r="R415" s="18">
        <f>SUM(R399:R414)</f>
        <v>1680</v>
      </c>
      <c r="S415" s="3"/>
      <c r="V415" s="17"/>
      <c r="X415" s="12"/>
      <c r="Y415" s="10"/>
      <c r="AJ415" s="134" t="s">
        <v>7</v>
      </c>
      <c r="AK415" s="135"/>
      <c r="AL415" s="135"/>
      <c r="AM415" s="136"/>
      <c r="AN415" s="18">
        <f>SUM(AN399:AN414)</f>
        <v>0</v>
      </c>
      <c r="AO415" s="3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2"/>
      <c r="C419" s="10"/>
      <c r="V419" s="17"/>
      <c r="X419" s="12"/>
      <c r="Y419" s="10"/>
    </row>
    <row r="420" spans="2:27">
      <c r="B420" s="12"/>
      <c r="C420" s="10"/>
      <c r="V420" s="17"/>
      <c r="X420" s="12"/>
      <c r="Y420" s="10"/>
    </row>
    <row r="421" spans="2:27">
      <c r="B421" s="12"/>
      <c r="C421" s="10"/>
      <c r="V421" s="17"/>
      <c r="X421" s="12"/>
      <c r="Y421" s="10"/>
    </row>
    <row r="422" spans="2:27">
      <c r="B422" s="12"/>
      <c r="C422" s="10"/>
      <c r="V422" s="17"/>
      <c r="X422" s="12"/>
      <c r="Y422" s="10"/>
    </row>
    <row r="423" spans="2:27">
      <c r="B423" s="12"/>
      <c r="C423" s="10"/>
      <c r="V423" s="17"/>
      <c r="X423" s="12"/>
      <c r="Y423" s="10"/>
    </row>
    <row r="424" spans="2:27">
      <c r="B424" s="11"/>
      <c r="C424" s="10"/>
      <c r="V424" s="17"/>
      <c r="X424" s="11"/>
      <c r="Y424" s="10"/>
    </row>
    <row r="425" spans="2:27">
      <c r="B425" s="15" t="s">
        <v>18</v>
      </c>
      <c r="C425" s="16">
        <f>SUM(C406:C424)</f>
        <v>5010.7160000000013</v>
      </c>
      <c r="D425" t="s">
        <v>22</v>
      </c>
      <c r="E425" t="s">
        <v>21</v>
      </c>
      <c r="V425" s="17"/>
      <c r="X425" s="15" t="s">
        <v>18</v>
      </c>
      <c r="Y425" s="16">
        <f>SUM(Y406:Y424)</f>
        <v>3940.7160000000013</v>
      </c>
      <c r="Z425" t="s">
        <v>22</v>
      </c>
      <c r="AA425" t="s">
        <v>21</v>
      </c>
    </row>
    <row r="426" spans="2:27">
      <c r="E426" s="1" t="s">
        <v>19</v>
      </c>
      <c r="V426" s="17"/>
      <c r="AA426" s="1" t="s">
        <v>19</v>
      </c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31">
      <c r="V433" s="17"/>
    </row>
    <row r="434" spans="2:31">
      <c r="V434" s="17"/>
    </row>
    <row r="435" spans="2:31">
      <c r="V435" s="17"/>
    </row>
    <row r="436" spans="2:31">
      <c r="V436" s="17"/>
    </row>
    <row r="437" spans="2:31">
      <c r="V437" s="17"/>
    </row>
    <row r="438" spans="2:31">
      <c r="V438" s="17"/>
    </row>
    <row r="439" spans="2:31">
      <c r="V439" s="17"/>
    </row>
    <row r="440" spans="2:31">
      <c r="V440" s="17"/>
    </row>
    <row r="441" spans="2:31">
      <c r="V441" s="17"/>
    </row>
    <row r="442" spans="2:31">
      <c r="V442" s="17"/>
    </row>
    <row r="443" spans="2:31">
      <c r="V443" s="17"/>
      <c r="AC443" s="137" t="s">
        <v>29</v>
      </c>
      <c r="AD443" s="137"/>
      <c r="AE443" s="137"/>
    </row>
    <row r="444" spans="2:31">
      <c r="H444" s="138" t="s">
        <v>28</v>
      </c>
      <c r="I444" s="138"/>
      <c r="J444" s="138"/>
      <c r="V444" s="17"/>
      <c r="AC444" s="137"/>
      <c r="AD444" s="137"/>
      <c r="AE444" s="137"/>
    </row>
    <row r="445" spans="2:31">
      <c r="H445" s="138"/>
      <c r="I445" s="138"/>
      <c r="J445" s="138"/>
      <c r="V445" s="17"/>
      <c r="AC445" s="137"/>
      <c r="AD445" s="137"/>
      <c r="AE445" s="137"/>
    </row>
    <row r="446" spans="2:31">
      <c r="V446" s="17"/>
    </row>
    <row r="447" spans="2:31">
      <c r="V447" s="17"/>
    </row>
    <row r="448" spans="2:31" ht="23.25">
      <c r="B448" s="22" t="s">
        <v>66</v>
      </c>
      <c r="V448" s="17"/>
      <c r="X448" s="22" t="s">
        <v>66</v>
      </c>
    </row>
    <row r="449" spans="2:41" ht="23.25">
      <c r="B449" s="23" t="s">
        <v>32</v>
      </c>
      <c r="C449" s="20">
        <f>IF(X397="PAGADO",0,Y402)</f>
        <v>-3940.7160000000013</v>
      </c>
      <c r="E449" s="139" t="s">
        <v>20</v>
      </c>
      <c r="F449" s="139"/>
      <c r="G449" s="139"/>
      <c r="H449" s="139"/>
      <c r="V449" s="17"/>
      <c r="X449" s="23" t="s">
        <v>32</v>
      </c>
      <c r="Y449" s="20">
        <f>IF(B449="PAGADO",0,C454)</f>
        <v>-3940.7160000000013</v>
      </c>
      <c r="AA449" s="139" t="s">
        <v>20</v>
      </c>
      <c r="AB449" s="139"/>
      <c r="AC449" s="139"/>
      <c r="AD449" s="139"/>
    </row>
    <row r="450" spans="2:41">
      <c r="B450" s="1" t="s">
        <v>0</v>
      </c>
      <c r="C450" s="19">
        <f>H465</f>
        <v>0</v>
      </c>
      <c r="E450" s="2" t="s">
        <v>1</v>
      </c>
      <c r="F450" s="2" t="s">
        <v>2</v>
      </c>
      <c r="G450" s="2" t="s">
        <v>3</v>
      </c>
      <c r="H450" s="2" t="s">
        <v>4</v>
      </c>
      <c r="N450" s="2" t="s">
        <v>1</v>
      </c>
      <c r="O450" s="2" t="s">
        <v>5</v>
      </c>
      <c r="P450" s="2" t="s">
        <v>4</v>
      </c>
      <c r="Q450" s="2" t="s">
        <v>6</v>
      </c>
      <c r="R450" s="2" t="s">
        <v>7</v>
      </c>
      <c r="S450" s="3"/>
      <c r="V450" s="17"/>
      <c r="X450" s="1" t="s">
        <v>0</v>
      </c>
      <c r="Y450" s="19">
        <f>AD465</f>
        <v>0</v>
      </c>
      <c r="AA450" s="2" t="s">
        <v>1</v>
      </c>
      <c r="AB450" s="2" t="s">
        <v>2</v>
      </c>
      <c r="AC450" s="2" t="s">
        <v>3</v>
      </c>
      <c r="AD450" s="2" t="s">
        <v>4</v>
      </c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>
      <c r="C451" s="2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Y451" s="2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" t="s">
        <v>24</v>
      </c>
      <c r="C452" s="19">
        <f>IF(C449&gt;0,C449+C450,C450)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" t="s">
        <v>24</v>
      </c>
      <c r="Y452" s="19">
        <f>IF(Y449&gt;0,Y449+Y450,Y450)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" t="s">
        <v>9</v>
      </c>
      <c r="C453" s="20">
        <f>C476</f>
        <v>3940.7160000000013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" t="s">
        <v>9</v>
      </c>
      <c r="Y453" s="20">
        <f>Y476</f>
        <v>3940.7160000000013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6" t="s">
        <v>25</v>
      </c>
      <c r="C454" s="21">
        <f>C452-C453</f>
        <v>-3940.7160000000013</v>
      </c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6" t="s">
        <v>8</v>
      </c>
      <c r="Y454" s="21">
        <f>Y452-Y453</f>
        <v>-3940.7160000000013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ht="26.25">
      <c r="B455" s="140" t="str">
        <f>IF(C454&lt;0,"NO PAGAR","COBRAR")</f>
        <v>NO PAGAR</v>
      </c>
      <c r="C455" s="14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40" t="str">
        <f>IF(Y454&lt;0,"NO PAGAR","COBRAR")</f>
        <v>NO PAGAR</v>
      </c>
      <c r="Y455" s="140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32" t="s">
        <v>9</v>
      </c>
      <c r="C456" s="133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32" t="s">
        <v>9</v>
      </c>
      <c r="Y456" s="133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9" t="str">
        <f>IF(C490&lt;0,"SALDO A FAVOR","SALDO ADELANTAD0'")</f>
        <v>SALDO ADELANTAD0'</v>
      </c>
      <c r="C457" s="10">
        <f>IF(Y402&lt;=0,Y402*-1)</f>
        <v>3940.7160000000013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9" t="str">
        <f>IF(C454&lt;0,"SALDO ADELANTADO","SALDO A FAVOR'")</f>
        <v>SALDO ADELANTADO</v>
      </c>
      <c r="Y457" s="10">
        <f>IF(C454&lt;=0,C454*-1)</f>
        <v>3940.7160000000013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10</v>
      </c>
      <c r="C458" s="10">
        <f>R467</f>
        <v>0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10</v>
      </c>
      <c r="Y458" s="10">
        <f>AN467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11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11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12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12</v>
      </c>
      <c r="Y460" s="10"/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13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13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14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14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15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15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16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16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17</v>
      </c>
      <c r="C465" s="10"/>
      <c r="E465" s="134" t="s">
        <v>7</v>
      </c>
      <c r="F465" s="135"/>
      <c r="G465" s="136"/>
      <c r="H465" s="5">
        <f>SUM(H451:H464)</f>
        <v>0</v>
      </c>
      <c r="N465" s="3"/>
      <c r="O465" s="3"/>
      <c r="P465" s="3"/>
      <c r="Q465" s="3"/>
      <c r="R465" s="18"/>
      <c r="S465" s="3"/>
      <c r="V465" s="17"/>
      <c r="X465" s="11" t="s">
        <v>17</v>
      </c>
      <c r="Y465" s="10"/>
      <c r="AA465" s="134" t="s">
        <v>7</v>
      </c>
      <c r="AB465" s="135"/>
      <c r="AC465" s="136"/>
      <c r="AD465" s="5">
        <f>SUM(AD451:AD464)</f>
        <v>0</v>
      </c>
      <c r="AJ465" s="3"/>
      <c r="AK465" s="3"/>
      <c r="AL465" s="3"/>
      <c r="AM465" s="3"/>
      <c r="AN465" s="18"/>
      <c r="AO465" s="3"/>
    </row>
    <row r="466" spans="2:41">
      <c r="B466" s="12"/>
      <c r="C466" s="10"/>
      <c r="E466" s="13"/>
      <c r="F466" s="13"/>
      <c r="G466" s="13"/>
      <c r="N466" s="3"/>
      <c r="O466" s="3"/>
      <c r="P466" s="3"/>
      <c r="Q466" s="3"/>
      <c r="R466" s="18"/>
      <c r="S466" s="3"/>
      <c r="V466" s="17"/>
      <c r="X466" s="12"/>
      <c r="Y466" s="10"/>
      <c r="AA466" s="13"/>
      <c r="AB466" s="13"/>
      <c r="AC466" s="13"/>
      <c r="AJ466" s="3"/>
      <c r="AK466" s="3"/>
      <c r="AL466" s="3"/>
      <c r="AM466" s="3"/>
      <c r="AN466" s="18"/>
      <c r="AO466" s="3"/>
    </row>
    <row r="467" spans="2:41">
      <c r="B467" s="12"/>
      <c r="C467" s="10"/>
      <c r="N467" s="134" t="s">
        <v>7</v>
      </c>
      <c r="O467" s="135"/>
      <c r="P467" s="135"/>
      <c r="Q467" s="136"/>
      <c r="R467" s="18">
        <f>SUM(R451:R466)</f>
        <v>0</v>
      </c>
      <c r="S467" s="3"/>
      <c r="V467" s="17"/>
      <c r="X467" s="12"/>
      <c r="Y467" s="10"/>
      <c r="AJ467" s="134" t="s">
        <v>7</v>
      </c>
      <c r="AK467" s="135"/>
      <c r="AL467" s="135"/>
      <c r="AM467" s="136"/>
      <c r="AN467" s="18">
        <f>SUM(AN451:AN466)</f>
        <v>0</v>
      </c>
      <c r="AO467" s="3"/>
    </row>
    <row r="468" spans="2:41">
      <c r="B468" s="12"/>
      <c r="C468" s="10"/>
      <c r="V468" s="17"/>
      <c r="X468" s="12"/>
      <c r="Y468" s="10"/>
    </row>
    <row r="469" spans="2:41">
      <c r="B469" s="12"/>
      <c r="C469" s="10"/>
      <c r="V469" s="17"/>
      <c r="X469" s="12"/>
      <c r="Y469" s="10"/>
    </row>
    <row r="470" spans="2:41">
      <c r="B470" s="12"/>
      <c r="C470" s="10"/>
      <c r="E470" s="14"/>
      <c r="V470" s="17"/>
      <c r="X470" s="12"/>
      <c r="Y470" s="10"/>
      <c r="AA470" s="14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2"/>
      <c r="C473" s="10"/>
      <c r="V473" s="17"/>
      <c r="X473" s="12"/>
      <c r="Y473" s="10"/>
    </row>
    <row r="474" spans="2:41">
      <c r="B474" s="12"/>
      <c r="C474" s="10"/>
      <c r="V474" s="17"/>
      <c r="X474" s="12"/>
      <c r="Y474" s="10"/>
    </row>
    <row r="475" spans="2:41">
      <c r="B475" s="11"/>
      <c r="C475" s="10"/>
      <c r="V475" s="17"/>
      <c r="X475" s="11"/>
      <c r="Y475" s="10"/>
    </row>
    <row r="476" spans="2:41">
      <c r="B476" s="15" t="s">
        <v>18</v>
      </c>
      <c r="C476" s="16">
        <f>SUM(C457:C475)</f>
        <v>3940.7160000000013</v>
      </c>
      <c r="V476" s="17"/>
      <c r="X476" s="15" t="s">
        <v>18</v>
      </c>
      <c r="Y476" s="16">
        <f>SUM(Y457:Y475)</f>
        <v>3940.7160000000013</v>
      </c>
    </row>
    <row r="477" spans="2:41">
      <c r="D477" t="s">
        <v>22</v>
      </c>
      <c r="E477" t="s">
        <v>21</v>
      </c>
      <c r="V477" s="17"/>
      <c r="Z477" t="s">
        <v>22</v>
      </c>
      <c r="AA477" t="s">
        <v>21</v>
      </c>
    </row>
    <row r="478" spans="2:41">
      <c r="E478" s="1" t="s">
        <v>19</v>
      </c>
      <c r="V478" s="17"/>
      <c r="AA478" s="1" t="s">
        <v>19</v>
      </c>
    </row>
    <row r="479" spans="2:41">
      <c r="V479" s="17"/>
    </row>
    <row r="480" spans="2:41">
      <c r="V480" s="17"/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>
      <c r="V488" s="17"/>
    </row>
    <row r="489" spans="1:43">
      <c r="H489" s="138" t="s">
        <v>30</v>
      </c>
      <c r="I489" s="138"/>
      <c r="J489" s="138"/>
      <c r="V489" s="17"/>
      <c r="AA489" s="138" t="s">
        <v>31</v>
      </c>
      <c r="AB489" s="138"/>
      <c r="AC489" s="138"/>
    </row>
    <row r="490" spans="1:43">
      <c r="H490" s="138"/>
      <c r="I490" s="138"/>
      <c r="J490" s="138"/>
      <c r="V490" s="17"/>
      <c r="AA490" s="138"/>
      <c r="AB490" s="138"/>
      <c r="AC490" s="138"/>
    </row>
    <row r="491" spans="1:43">
      <c r="V491" s="17"/>
    </row>
    <row r="492" spans="1:43">
      <c r="V492" s="17"/>
    </row>
    <row r="493" spans="1:43" ht="23.25">
      <c r="B493" s="24" t="s">
        <v>66</v>
      </c>
      <c r="V493" s="17"/>
      <c r="X493" s="22" t="s">
        <v>66</v>
      </c>
    </row>
    <row r="494" spans="1:43" ht="23.25">
      <c r="B494" s="23" t="s">
        <v>32</v>
      </c>
      <c r="C494" s="20">
        <f>IF(X449="PAGADO",0,C454)</f>
        <v>-3940.7160000000013</v>
      </c>
      <c r="E494" s="139" t="s">
        <v>20</v>
      </c>
      <c r="F494" s="139"/>
      <c r="G494" s="139"/>
      <c r="H494" s="139"/>
      <c r="V494" s="17"/>
      <c r="X494" s="23" t="s">
        <v>32</v>
      </c>
      <c r="Y494" s="20">
        <f>IF(B1294="PAGADO",0,C499)</f>
        <v>-3940.7160000000013</v>
      </c>
      <c r="AA494" s="139" t="s">
        <v>20</v>
      </c>
      <c r="AB494" s="139"/>
      <c r="AC494" s="139"/>
      <c r="AD494" s="139"/>
    </row>
    <row r="495" spans="1:43">
      <c r="B495" s="1" t="s">
        <v>0</v>
      </c>
      <c r="C495" s="19">
        <f>H510</f>
        <v>0</v>
      </c>
      <c r="E495" s="2" t="s">
        <v>1</v>
      </c>
      <c r="F495" s="2" t="s">
        <v>2</v>
      </c>
      <c r="G495" s="2" t="s">
        <v>3</v>
      </c>
      <c r="H495" s="2" t="s">
        <v>4</v>
      </c>
      <c r="N495" s="2" t="s">
        <v>1</v>
      </c>
      <c r="O495" s="2" t="s">
        <v>5</v>
      </c>
      <c r="P495" s="2" t="s">
        <v>4</v>
      </c>
      <c r="Q495" s="2" t="s">
        <v>6</v>
      </c>
      <c r="R495" s="2" t="s">
        <v>7</v>
      </c>
      <c r="S495" s="3"/>
      <c r="V495" s="17"/>
      <c r="X495" s="1" t="s">
        <v>0</v>
      </c>
      <c r="Y495" s="19">
        <f>AD510</f>
        <v>0</v>
      </c>
      <c r="AA495" s="2" t="s">
        <v>1</v>
      </c>
      <c r="AB495" s="2" t="s">
        <v>2</v>
      </c>
      <c r="AC495" s="2" t="s">
        <v>3</v>
      </c>
      <c r="AD495" s="2" t="s">
        <v>4</v>
      </c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>
      <c r="C496" s="2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Y496" s="2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" t="s">
        <v>24</v>
      </c>
      <c r="C497" s="19">
        <f>IF(C494&gt;0,C494+C495,C495)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" t="s">
        <v>24</v>
      </c>
      <c r="Y497" s="19">
        <f>IF(Y494&gt;0,Y494+Y495,Y495)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" t="s">
        <v>9</v>
      </c>
      <c r="C498" s="20">
        <f>C522</f>
        <v>3940.7160000000013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" t="s">
        <v>9</v>
      </c>
      <c r="Y498" s="20">
        <f>Y522</f>
        <v>3940.7160000000013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6" t="s">
        <v>26</v>
      </c>
      <c r="C499" s="21">
        <f>C497-C498</f>
        <v>-3940.7160000000013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 t="s">
        <v>27</v>
      </c>
      <c r="Y499" s="21">
        <f>Y497-Y498</f>
        <v>-3940.7160000000013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ht="23.25">
      <c r="B500" s="6"/>
      <c r="C500" s="7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41" t="str">
        <f>IF(Y499&lt;0,"NO PAGAR","COBRAR'")</f>
        <v>NO PAGAR</v>
      </c>
      <c r="Y500" s="141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ht="23.25">
      <c r="B501" s="141" t="str">
        <f>IF(C499&lt;0,"NO PAGAR","COBRAR'")</f>
        <v>NO PAGAR</v>
      </c>
      <c r="C501" s="141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6"/>
      <c r="Y501" s="8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32" t="s">
        <v>9</v>
      </c>
      <c r="C502" s="133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32" t="s">
        <v>9</v>
      </c>
      <c r="Y502" s="133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9" t="str">
        <f>IF(Y454&lt;0,"SALDO ADELANTADO","SALDO A FAVOR '")</f>
        <v>SALDO ADELANTADO</v>
      </c>
      <c r="C503" s="10">
        <f>IF(Y454&lt;=0,Y454*-1)</f>
        <v>3940.7160000000013</v>
      </c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9" t="str">
        <f>IF(C499&lt;0,"SALDO ADELANTADO","SALDO A FAVOR'")</f>
        <v>SALDO ADELANTADO</v>
      </c>
      <c r="Y503" s="10">
        <f>IF(C499&lt;=0,C499*-1)</f>
        <v>3940.7160000000013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10</v>
      </c>
      <c r="C504" s="10">
        <f>R512</f>
        <v>0</v>
      </c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10</v>
      </c>
      <c r="Y504" s="10">
        <f>AN512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11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11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12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12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13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13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14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14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15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15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16</v>
      </c>
      <c r="C510" s="10"/>
      <c r="E510" s="134" t="s">
        <v>7</v>
      </c>
      <c r="F510" s="135"/>
      <c r="G510" s="136"/>
      <c r="H510" s="5">
        <f>SUM(H496:H509)</f>
        <v>0</v>
      </c>
      <c r="N510" s="3"/>
      <c r="O510" s="3"/>
      <c r="P510" s="3"/>
      <c r="Q510" s="3"/>
      <c r="R510" s="18"/>
      <c r="S510" s="3"/>
      <c r="V510" s="17"/>
      <c r="X510" s="11" t="s">
        <v>16</v>
      </c>
      <c r="Y510" s="10"/>
      <c r="AA510" s="134" t="s">
        <v>7</v>
      </c>
      <c r="AB510" s="135"/>
      <c r="AC510" s="136"/>
      <c r="AD510" s="5">
        <f>SUM(AD496:AD509)</f>
        <v>0</v>
      </c>
      <c r="AJ510" s="3"/>
      <c r="AK510" s="3"/>
      <c r="AL510" s="3"/>
      <c r="AM510" s="3"/>
      <c r="AN510" s="18"/>
      <c r="AO510" s="3"/>
    </row>
    <row r="511" spans="2:41">
      <c r="B511" s="11" t="s">
        <v>17</v>
      </c>
      <c r="C511" s="10"/>
      <c r="E511" s="13"/>
      <c r="F511" s="13"/>
      <c r="G511" s="13"/>
      <c r="N511" s="3"/>
      <c r="O511" s="3"/>
      <c r="P511" s="3"/>
      <c r="Q511" s="3"/>
      <c r="R511" s="18"/>
      <c r="S511" s="3"/>
      <c r="V511" s="17"/>
      <c r="X511" s="11" t="s">
        <v>17</v>
      </c>
      <c r="Y511" s="10"/>
      <c r="AA511" s="13"/>
      <c r="AB511" s="13"/>
      <c r="AC511" s="13"/>
      <c r="AJ511" s="3"/>
      <c r="AK511" s="3"/>
      <c r="AL511" s="3"/>
      <c r="AM511" s="3"/>
      <c r="AN511" s="18"/>
      <c r="AO511" s="3"/>
    </row>
    <row r="512" spans="2:41">
      <c r="B512" s="12"/>
      <c r="C512" s="10"/>
      <c r="N512" s="134" t="s">
        <v>7</v>
      </c>
      <c r="O512" s="135"/>
      <c r="P512" s="135"/>
      <c r="Q512" s="136"/>
      <c r="R512" s="18">
        <f>SUM(R496:R511)</f>
        <v>0</v>
      </c>
      <c r="S512" s="3"/>
      <c r="V512" s="17"/>
      <c r="X512" s="12"/>
      <c r="Y512" s="10"/>
      <c r="AJ512" s="134" t="s">
        <v>7</v>
      </c>
      <c r="AK512" s="135"/>
      <c r="AL512" s="135"/>
      <c r="AM512" s="136"/>
      <c r="AN512" s="18">
        <f>SUM(AN496:AN511)</f>
        <v>0</v>
      </c>
      <c r="AO512" s="3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E515" s="14"/>
      <c r="V515" s="17"/>
      <c r="X515" s="12"/>
      <c r="Y515" s="10"/>
      <c r="AA515" s="14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2"/>
      <c r="C519" s="10"/>
      <c r="V519" s="17"/>
      <c r="X519" s="12"/>
      <c r="Y519" s="10"/>
    </row>
    <row r="520" spans="2:27">
      <c r="B520" s="12"/>
      <c r="C520" s="10"/>
      <c r="V520" s="17"/>
      <c r="X520" s="12"/>
      <c r="Y520" s="10"/>
    </row>
    <row r="521" spans="2:27">
      <c r="B521" s="11"/>
      <c r="C521" s="10"/>
      <c r="V521" s="17"/>
      <c r="X521" s="11"/>
      <c r="Y521" s="10"/>
    </row>
    <row r="522" spans="2:27">
      <c r="B522" s="15" t="s">
        <v>18</v>
      </c>
      <c r="C522" s="16">
        <f>SUM(C503:C521)</f>
        <v>3940.7160000000013</v>
      </c>
      <c r="D522" t="s">
        <v>22</v>
      </c>
      <c r="E522" t="s">
        <v>21</v>
      </c>
      <c r="V522" s="17"/>
      <c r="X522" s="15" t="s">
        <v>18</v>
      </c>
      <c r="Y522" s="16">
        <f>SUM(Y503:Y521)</f>
        <v>3940.7160000000013</v>
      </c>
      <c r="Z522" t="s">
        <v>22</v>
      </c>
      <c r="AA522" t="s">
        <v>21</v>
      </c>
    </row>
    <row r="523" spans="2:27">
      <c r="E523" s="1" t="s">
        <v>19</v>
      </c>
      <c r="V523" s="17"/>
      <c r="AA523" s="1" t="s">
        <v>19</v>
      </c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8:31">
      <c r="V529" s="17"/>
    </row>
    <row r="530" spans="8:31">
      <c r="V530" s="17"/>
    </row>
    <row r="531" spans="8:31">
      <c r="V531" s="17"/>
    </row>
    <row r="532" spans="8:31">
      <c r="V532" s="17"/>
    </row>
    <row r="533" spans="8:31">
      <c r="V533" s="17"/>
    </row>
    <row r="534" spans="8:31">
      <c r="V534" s="17"/>
    </row>
    <row r="535" spans="8:31">
      <c r="V535" s="17"/>
    </row>
    <row r="536" spans="8:31">
      <c r="V536" s="17"/>
    </row>
    <row r="537" spans="8:31">
      <c r="V537" s="17"/>
    </row>
    <row r="538" spans="8:31">
      <c r="V538" s="17"/>
    </row>
    <row r="539" spans="8:31">
      <c r="V539" s="17"/>
    </row>
    <row r="540" spans="8:31">
      <c r="V540" s="17"/>
    </row>
    <row r="541" spans="8:31">
      <c r="V541" s="17"/>
    </row>
    <row r="542" spans="8:31">
      <c r="V542" s="17"/>
      <c r="AC542" s="137" t="s">
        <v>29</v>
      </c>
      <c r="AD542" s="137"/>
      <c r="AE542" s="137"/>
    </row>
    <row r="543" spans="8:31">
      <c r="H543" s="138" t="s">
        <v>28</v>
      </c>
      <c r="I543" s="138"/>
      <c r="J543" s="138"/>
      <c r="V543" s="17"/>
      <c r="AC543" s="137"/>
      <c r="AD543" s="137"/>
      <c r="AE543" s="137"/>
    </row>
    <row r="544" spans="8:31">
      <c r="H544" s="138"/>
      <c r="I544" s="138"/>
      <c r="J544" s="138"/>
      <c r="V544" s="17"/>
      <c r="AC544" s="137"/>
      <c r="AD544" s="137"/>
      <c r="AE544" s="137"/>
    </row>
    <row r="545" spans="2:41">
      <c r="V545" s="17"/>
    </row>
    <row r="546" spans="2:41">
      <c r="V546" s="17"/>
    </row>
    <row r="547" spans="2:41" ht="23.25">
      <c r="B547" s="22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IF(X494="PAGADO",0,Y499)</f>
        <v>-3940.7160000000013</v>
      </c>
      <c r="E548" s="139" t="s">
        <v>20</v>
      </c>
      <c r="F548" s="139"/>
      <c r="G548" s="139"/>
      <c r="H548" s="139"/>
      <c r="V548" s="17"/>
      <c r="X548" s="23" t="s">
        <v>32</v>
      </c>
      <c r="Y548" s="20">
        <f>IF(B548="PAGADO",0,C553)</f>
        <v>-3940.7160000000013</v>
      </c>
      <c r="AA548" s="139" t="s">
        <v>20</v>
      </c>
      <c r="AB548" s="139"/>
      <c r="AC548" s="139"/>
      <c r="AD548" s="139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C575</f>
        <v>3940.7160000000013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Y575</f>
        <v>3940.7160000000013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25</v>
      </c>
      <c r="C553" s="21">
        <f>C551-C552</f>
        <v>-3940.7160000000013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8</v>
      </c>
      <c r="Y553" s="21">
        <f>Y551-Y552</f>
        <v>-3940.7160000000013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6.25">
      <c r="B554" s="140" t="str">
        <f>IF(C553&lt;0,"NO PAGAR","COBRAR")</f>
        <v>NO PAGAR</v>
      </c>
      <c r="C554" s="14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40" t="str">
        <f>IF(Y553&lt;0,"NO PAGAR","COBRAR")</f>
        <v>NO PAGAR</v>
      </c>
      <c r="Y554" s="14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32" t="s">
        <v>9</v>
      </c>
      <c r="C555" s="133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32" t="s">
        <v>9</v>
      </c>
      <c r="Y555" s="133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9" t="str">
        <f>IF(C589&lt;0,"SALDO A FAVOR","SALDO ADELANTAD0'")</f>
        <v>SALDO ADELANTAD0'</v>
      </c>
      <c r="C556" s="10">
        <f>IF(Y499&lt;=0,Y499*-1)</f>
        <v>3940.7160000000013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9" t="str">
        <f>IF(C553&lt;0,"SALDO ADELANTADO","SALDO A FAVOR'")</f>
        <v>SALDO ADELANTADO</v>
      </c>
      <c r="Y556" s="10">
        <f>IF(C553&lt;=0,C553*-1)</f>
        <v>3940.7160000000013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10</v>
      </c>
      <c r="C557" s="10">
        <f>R566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10</v>
      </c>
      <c r="Y557" s="10">
        <f>AN566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11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11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12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12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13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13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14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14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15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15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16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16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17</v>
      </c>
      <c r="C564" s="10"/>
      <c r="E564" s="134" t="s">
        <v>7</v>
      </c>
      <c r="F564" s="135"/>
      <c r="G564" s="136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17</v>
      </c>
      <c r="Y564" s="10"/>
      <c r="AA564" s="134" t="s">
        <v>7</v>
      </c>
      <c r="AB564" s="135"/>
      <c r="AC564" s="136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2"/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2"/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34" t="s">
        <v>7</v>
      </c>
      <c r="O566" s="135"/>
      <c r="P566" s="135"/>
      <c r="Q566" s="136"/>
      <c r="R566" s="18">
        <f>SUM(R550:R565)</f>
        <v>0</v>
      </c>
      <c r="S566" s="3"/>
      <c r="V566" s="17"/>
      <c r="X566" s="12"/>
      <c r="Y566" s="10"/>
      <c r="AJ566" s="134" t="s">
        <v>7</v>
      </c>
      <c r="AK566" s="135"/>
      <c r="AL566" s="135"/>
      <c r="AM566" s="136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1"/>
      <c r="C574" s="10"/>
      <c r="V574" s="17"/>
      <c r="X574" s="11"/>
      <c r="Y574" s="10"/>
    </row>
    <row r="575" spans="2:41">
      <c r="B575" s="15" t="s">
        <v>18</v>
      </c>
      <c r="C575" s="16">
        <f>SUM(C556:C574)</f>
        <v>3940.7160000000013</v>
      </c>
      <c r="V575" s="17"/>
      <c r="X575" s="15" t="s">
        <v>18</v>
      </c>
      <c r="Y575" s="16">
        <f>SUM(Y556:Y574)</f>
        <v>3940.7160000000013</v>
      </c>
    </row>
    <row r="576" spans="2:41">
      <c r="D576" t="s">
        <v>22</v>
      </c>
      <c r="E576" t="s">
        <v>21</v>
      </c>
      <c r="V576" s="17"/>
      <c r="Z576" t="s">
        <v>22</v>
      </c>
      <c r="AA576" t="s">
        <v>21</v>
      </c>
    </row>
    <row r="577" spans="1:43">
      <c r="E577" s="1" t="s">
        <v>19</v>
      </c>
      <c r="V577" s="17"/>
      <c r="AA577" s="1" t="s">
        <v>19</v>
      </c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>
      <c r="V587" s="17"/>
    </row>
    <row r="588" spans="1:43">
      <c r="H588" s="138" t="s">
        <v>30</v>
      </c>
      <c r="I588" s="138"/>
      <c r="J588" s="138"/>
      <c r="V588" s="17"/>
      <c r="AA588" s="138" t="s">
        <v>31</v>
      </c>
      <c r="AB588" s="138"/>
      <c r="AC588" s="138"/>
    </row>
    <row r="589" spans="1:43">
      <c r="H589" s="138"/>
      <c r="I589" s="138"/>
      <c r="J589" s="138"/>
      <c r="V589" s="17"/>
      <c r="AA589" s="138"/>
      <c r="AB589" s="138"/>
      <c r="AC589" s="138"/>
    </row>
    <row r="590" spans="1:43">
      <c r="V590" s="17"/>
    </row>
    <row r="591" spans="1:43">
      <c r="V591" s="17"/>
    </row>
    <row r="592" spans="1:43" ht="23.25">
      <c r="B592" s="24" t="s">
        <v>67</v>
      </c>
      <c r="V592" s="17"/>
      <c r="X592" s="22" t="s">
        <v>67</v>
      </c>
    </row>
    <row r="593" spans="2:41" ht="23.25">
      <c r="B593" s="23" t="s">
        <v>32</v>
      </c>
      <c r="C593" s="20">
        <f>IF(X548="PAGADO",0,C553)</f>
        <v>-3940.7160000000013</v>
      </c>
      <c r="E593" s="139" t="s">
        <v>20</v>
      </c>
      <c r="F593" s="139"/>
      <c r="G593" s="139"/>
      <c r="H593" s="139"/>
      <c r="V593" s="17"/>
      <c r="X593" s="23" t="s">
        <v>32</v>
      </c>
      <c r="Y593" s="20">
        <f>IF(B1393="PAGADO",0,C598)</f>
        <v>-3940.7160000000013</v>
      </c>
      <c r="AA593" s="139" t="s">
        <v>20</v>
      </c>
      <c r="AB593" s="139"/>
      <c r="AC593" s="139"/>
      <c r="AD593" s="139"/>
    </row>
    <row r="594" spans="2:41">
      <c r="B594" s="1" t="s">
        <v>0</v>
      </c>
      <c r="C594" s="19">
        <f>H609</f>
        <v>0</v>
      </c>
      <c r="E594" s="2" t="s">
        <v>1</v>
      </c>
      <c r="F594" s="2" t="s">
        <v>2</v>
      </c>
      <c r="G594" s="2" t="s">
        <v>3</v>
      </c>
      <c r="H594" s="2" t="s">
        <v>4</v>
      </c>
      <c r="N594" s="2" t="s">
        <v>1</v>
      </c>
      <c r="O594" s="2" t="s">
        <v>5</v>
      </c>
      <c r="P594" s="2" t="s">
        <v>4</v>
      </c>
      <c r="Q594" s="2" t="s">
        <v>6</v>
      </c>
      <c r="R594" s="2" t="s">
        <v>7</v>
      </c>
      <c r="S594" s="3"/>
      <c r="V594" s="17"/>
      <c r="X594" s="1" t="s">
        <v>0</v>
      </c>
      <c r="Y594" s="19">
        <f>AD609</f>
        <v>0</v>
      </c>
      <c r="AA594" s="2" t="s">
        <v>1</v>
      </c>
      <c r="AB594" s="2" t="s">
        <v>2</v>
      </c>
      <c r="AC594" s="2" t="s">
        <v>3</v>
      </c>
      <c r="AD594" s="2" t="s">
        <v>4</v>
      </c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>
      <c r="C595" s="2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Y595" s="2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" t="s">
        <v>24</v>
      </c>
      <c r="C596" s="19">
        <f>IF(C593&gt;0,C593+C594,C594)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" t="s">
        <v>24</v>
      </c>
      <c r="Y596" s="19">
        <f>IF(Y593&gt;0,Y593+Y594,Y594)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" t="s">
        <v>9</v>
      </c>
      <c r="C597" s="20">
        <f>C621</f>
        <v>3940.7160000000013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" t="s">
        <v>9</v>
      </c>
      <c r="Y597" s="20">
        <f>Y621</f>
        <v>3940.7160000000013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6" t="s">
        <v>26</v>
      </c>
      <c r="C598" s="21">
        <f>C596-C597</f>
        <v>-3940.7160000000013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 t="s">
        <v>27</v>
      </c>
      <c r="Y598" s="21">
        <f>Y596-Y597</f>
        <v>-3940.7160000000013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ht="23.25">
      <c r="B599" s="6"/>
      <c r="C599" s="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41" t="str">
        <f>IF(Y598&lt;0,"NO PAGAR","COBRAR'")</f>
        <v>NO PAGAR</v>
      </c>
      <c r="Y599" s="14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ht="23.25">
      <c r="B600" s="141" t="str">
        <f>IF(C598&lt;0,"NO PAGAR","COBRAR'")</f>
        <v>NO PAGAR</v>
      </c>
      <c r="C600" s="141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6"/>
      <c r="Y600" s="8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32" t="s">
        <v>9</v>
      </c>
      <c r="C601" s="133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32" t="s">
        <v>9</v>
      </c>
      <c r="Y601" s="133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9" t="str">
        <f>IF(Y553&lt;0,"SALDO ADELANTADO","SALDO A FAVOR '")</f>
        <v>SALDO ADELANTADO</v>
      </c>
      <c r="C602" s="10">
        <f>IF(Y553&lt;=0,Y553*-1)</f>
        <v>3940.7160000000013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9" t="str">
        <f>IF(C598&lt;0,"SALDO ADELANTADO","SALDO A FAVOR'")</f>
        <v>SALDO ADELANTADO</v>
      </c>
      <c r="Y602" s="10">
        <f>IF(C598&lt;=0,C598*-1)</f>
        <v>3940.7160000000013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10</v>
      </c>
      <c r="C603" s="10">
        <f>R611</f>
        <v>0</v>
      </c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10</v>
      </c>
      <c r="Y603" s="10">
        <f>AN611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11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11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12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12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13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13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14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14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15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15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16</v>
      </c>
      <c r="C609" s="10"/>
      <c r="E609" s="134" t="s">
        <v>7</v>
      </c>
      <c r="F609" s="135"/>
      <c r="G609" s="136"/>
      <c r="H609" s="5">
        <f>SUM(H595:H608)</f>
        <v>0</v>
      </c>
      <c r="N609" s="3"/>
      <c r="O609" s="3"/>
      <c r="P609" s="3"/>
      <c r="Q609" s="3"/>
      <c r="R609" s="18"/>
      <c r="S609" s="3"/>
      <c r="V609" s="17"/>
      <c r="X609" s="11" t="s">
        <v>16</v>
      </c>
      <c r="Y609" s="10"/>
      <c r="AA609" s="134" t="s">
        <v>7</v>
      </c>
      <c r="AB609" s="135"/>
      <c r="AC609" s="136"/>
      <c r="AD609" s="5">
        <f>SUM(AD595:AD608)</f>
        <v>0</v>
      </c>
      <c r="AJ609" s="3"/>
      <c r="AK609" s="3"/>
      <c r="AL609" s="3"/>
      <c r="AM609" s="3"/>
      <c r="AN609" s="18"/>
      <c r="AO609" s="3"/>
    </row>
    <row r="610" spans="2:41">
      <c r="B610" s="11" t="s">
        <v>17</v>
      </c>
      <c r="C610" s="10"/>
      <c r="E610" s="13"/>
      <c r="F610" s="13"/>
      <c r="G610" s="13"/>
      <c r="N610" s="3"/>
      <c r="O610" s="3"/>
      <c r="P610" s="3"/>
      <c r="Q610" s="3"/>
      <c r="R610" s="18"/>
      <c r="S610" s="3"/>
      <c r="V610" s="17"/>
      <c r="X610" s="11" t="s">
        <v>17</v>
      </c>
      <c r="Y610" s="10"/>
      <c r="AA610" s="13"/>
      <c r="AB610" s="13"/>
      <c r="AC610" s="13"/>
      <c r="AJ610" s="3"/>
      <c r="AK610" s="3"/>
      <c r="AL610" s="3"/>
      <c r="AM610" s="3"/>
      <c r="AN610" s="18"/>
      <c r="AO610" s="3"/>
    </row>
    <row r="611" spans="2:41">
      <c r="B611" s="12"/>
      <c r="C611" s="10"/>
      <c r="N611" s="134" t="s">
        <v>7</v>
      </c>
      <c r="O611" s="135"/>
      <c r="P611" s="135"/>
      <c r="Q611" s="136"/>
      <c r="R611" s="18">
        <f>SUM(R595:R610)</f>
        <v>0</v>
      </c>
      <c r="S611" s="3"/>
      <c r="V611" s="17"/>
      <c r="X611" s="12"/>
      <c r="Y611" s="10"/>
      <c r="AJ611" s="134" t="s">
        <v>7</v>
      </c>
      <c r="AK611" s="135"/>
      <c r="AL611" s="135"/>
      <c r="AM611" s="136"/>
      <c r="AN611" s="18">
        <f>SUM(AN595:AN610)</f>
        <v>0</v>
      </c>
      <c r="AO611" s="3"/>
    </row>
    <row r="612" spans="2:41">
      <c r="B612" s="12"/>
      <c r="C612" s="10"/>
      <c r="V612" s="17"/>
      <c r="X612" s="12"/>
      <c r="Y612" s="10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E614" s="14"/>
      <c r="V614" s="17"/>
      <c r="X614" s="12"/>
      <c r="Y614" s="10"/>
      <c r="AA614" s="14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1"/>
      <c r="C620" s="10"/>
      <c r="V620" s="17"/>
      <c r="X620" s="11"/>
      <c r="Y620" s="10"/>
    </row>
    <row r="621" spans="2:41">
      <c r="B621" s="15" t="s">
        <v>18</v>
      </c>
      <c r="C621" s="16">
        <f>SUM(C602:C620)</f>
        <v>3940.7160000000013</v>
      </c>
      <c r="D621" t="s">
        <v>22</v>
      </c>
      <c r="E621" t="s">
        <v>21</v>
      </c>
      <c r="V621" s="17"/>
      <c r="X621" s="15" t="s">
        <v>18</v>
      </c>
      <c r="Y621" s="16">
        <f>SUM(Y602:Y620)</f>
        <v>3940.7160000000013</v>
      </c>
      <c r="Z621" t="s">
        <v>22</v>
      </c>
      <c r="AA621" t="s">
        <v>21</v>
      </c>
    </row>
    <row r="622" spans="2:41">
      <c r="E622" s="1" t="s">
        <v>19</v>
      </c>
      <c r="V622" s="17"/>
      <c r="AA622" s="1" t="s">
        <v>19</v>
      </c>
    </row>
    <row r="623" spans="2:41">
      <c r="V623" s="17"/>
    </row>
    <row r="624" spans="2:41">
      <c r="V624" s="17"/>
    </row>
    <row r="625" spans="2:31">
      <c r="V625" s="17"/>
    </row>
    <row r="626" spans="2:31">
      <c r="V626" s="17"/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  <c r="AC635" s="137" t="s">
        <v>29</v>
      </c>
      <c r="AD635" s="137"/>
      <c r="AE635" s="137"/>
    </row>
    <row r="636" spans="2:31">
      <c r="H636" s="138" t="s">
        <v>28</v>
      </c>
      <c r="I636" s="138"/>
      <c r="J636" s="138"/>
      <c r="V636" s="17"/>
      <c r="AC636" s="137"/>
      <c r="AD636" s="137"/>
      <c r="AE636" s="137"/>
    </row>
    <row r="637" spans="2:31">
      <c r="H637" s="138"/>
      <c r="I637" s="138"/>
      <c r="J637" s="138"/>
      <c r="V637" s="17"/>
      <c r="AC637" s="137"/>
      <c r="AD637" s="137"/>
      <c r="AE637" s="137"/>
    </row>
    <row r="638" spans="2:31">
      <c r="V638" s="17"/>
    </row>
    <row r="639" spans="2:31">
      <c r="V639" s="17"/>
    </row>
    <row r="640" spans="2:31" ht="23.25">
      <c r="B640" s="22" t="s">
        <v>68</v>
      </c>
      <c r="V640" s="17"/>
      <c r="X640" s="22" t="s">
        <v>68</v>
      </c>
    </row>
    <row r="641" spans="2:41" ht="23.25">
      <c r="B641" s="23" t="s">
        <v>32</v>
      </c>
      <c r="C641" s="20">
        <f>IF(X593="PAGADO",0,Y598)</f>
        <v>-3940.7160000000013</v>
      </c>
      <c r="E641" s="139" t="s">
        <v>20</v>
      </c>
      <c r="F641" s="139"/>
      <c r="G641" s="139"/>
      <c r="H641" s="139"/>
      <c r="V641" s="17"/>
      <c r="X641" s="23" t="s">
        <v>32</v>
      </c>
      <c r="Y641" s="20">
        <f>IF(B641="PAGADO",0,C646)</f>
        <v>-3940.7160000000013</v>
      </c>
      <c r="AA641" s="139" t="s">
        <v>20</v>
      </c>
      <c r="AB641" s="139"/>
      <c r="AC641" s="139"/>
      <c r="AD641" s="139"/>
    </row>
    <row r="642" spans="2:41">
      <c r="B642" s="1" t="s">
        <v>0</v>
      </c>
      <c r="C642" s="19">
        <f>H657</f>
        <v>0</v>
      </c>
      <c r="E642" s="2" t="s">
        <v>1</v>
      </c>
      <c r="F642" s="2" t="s">
        <v>2</v>
      </c>
      <c r="G642" s="2" t="s">
        <v>3</v>
      </c>
      <c r="H642" s="2" t="s">
        <v>4</v>
      </c>
      <c r="N642" s="2" t="s">
        <v>1</v>
      </c>
      <c r="O642" s="2" t="s">
        <v>5</v>
      </c>
      <c r="P642" s="2" t="s">
        <v>4</v>
      </c>
      <c r="Q642" s="2" t="s">
        <v>6</v>
      </c>
      <c r="R642" s="2" t="s">
        <v>7</v>
      </c>
      <c r="S642" s="3"/>
      <c r="V642" s="17"/>
      <c r="X642" s="1" t="s">
        <v>0</v>
      </c>
      <c r="Y642" s="19">
        <f>AD657</f>
        <v>0</v>
      </c>
      <c r="AA642" s="2" t="s">
        <v>1</v>
      </c>
      <c r="AB642" s="2" t="s">
        <v>2</v>
      </c>
      <c r="AC642" s="2" t="s">
        <v>3</v>
      </c>
      <c r="AD642" s="2" t="s">
        <v>4</v>
      </c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>
      <c r="C643" s="2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Y643" s="2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" t="s">
        <v>24</v>
      </c>
      <c r="C644" s="19">
        <f>IF(C641&gt;0,C641+C642,C642)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" t="s">
        <v>24</v>
      </c>
      <c r="Y644" s="19">
        <f>IF(Y641&gt;0,Y641+Y642,Y642)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" t="s">
        <v>9</v>
      </c>
      <c r="C645" s="20">
        <f>C668</f>
        <v>3940.7160000000013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" t="s">
        <v>9</v>
      </c>
      <c r="Y645" s="20">
        <f>Y668</f>
        <v>3940.7160000000013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6" t="s">
        <v>25</v>
      </c>
      <c r="C646" s="21">
        <f>C644-C645</f>
        <v>-3940.7160000000013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6" t="s">
        <v>8</v>
      </c>
      <c r="Y646" s="21">
        <f>Y644-Y645</f>
        <v>-3940.7160000000013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ht="26.25">
      <c r="B647" s="140" t="str">
        <f>IF(C646&lt;0,"NO PAGAR","COBRAR")</f>
        <v>NO PAGAR</v>
      </c>
      <c r="C647" s="14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40" t="str">
        <f>IF(Y646&lt;0,"NO PAGAR","COBRAR")</f>
        <v>NO PAGAR</v>
      </c>
      <c r="Y647" s="14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32" t="s">
        <v>9</v>
      </c>
      <c r="C648" s="133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32" t="s">
        <v>9</v>
      </c>
      <c r="Y648" s="133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9" t="str">
        <f>IF(C682&lt;0,"SALDO A FAVOR","SALDO ADELANTAD0'")</f>
        <v>SALDO ADELANTAD0'</v>
      </c>
      <c r="C649" s="10">
        <f>IF(Y593&lt;=0,Y593*-1)</f>
        <v>3940.7160000000013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9" t="str">
        <f>IF(C646&lt;0,"SALDO ADELANTADO","SALDO A FAVOR'")</f>
        <v>SALDO ADELANTADO</v>
      </c>
      <c r="Y649" s="10">
        <f>IF(C646&lt;=0,C646*-1)</f>
        <v>3940.7160000000013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10</v>
      </c>
      <c r="C650" s="10">
        <f>R659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10</v>
      </c>
      <c r="Y650" s="10">
        <f>AN659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11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11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12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12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13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13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14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14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15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15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16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16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17</v>
      </c>
      <c r="C657" s="10"/>
      <c r="E657" s="134" t="s">
        <v>7</v>
      </c>
      <c r="F657" s="135"/>
      <c r="G657" s="136"/>
      <c r="H657" s="5">
        <f>SUM(H643:H656)</f>
        <v>0</v>
      </c>
      <c r="N657" s="3"/>
      <c r="O657" s="3"/>
      <c r="P657" s="3"/>
      <c r="Q657" s="3"/>
      <c r="R657" s="18"/>
      <c r="S657" s="3"/>
      <c r="V657" s="17"/>
      <c r="X657" s="11" t="s">
        <v>17</v>
      </c>
      <c r="Y657" s="10"/>
      <c r="AA657" s="134" t="s">
        <v>7</v>
      </c>
      <c r="AB657" s="135"/>
      <c r="AC657" s="136"/>
      <c r="AD657" s="5">
        <f>SUM(AD643:AD656)</f>
        <v>0</v>
      </c>
      <c r="AJ657" s="3"/>
      <c r="AK657" s="3"/>
      <c r="AL657" s="3"/>
      <c r="AM657" s="3"/>
      <c r="AN657" s="18"/>
      <c r="AO657" s="3"/>
    </row>
    <row r="658" spans="2:41">
      <c r="B658" s="12"/>
      <c r="C658" s="10"/>
      <c r="E658" s="13"/>
      <c r="F658" s="13"/>
      <c r="G658" s="13"/>
      <c r="N658" s="3"/>
      <c r="O658" s="3"/>
      <c r="P658" s="3"/>
      <c r="Q658" s="3"/>
      <c r="R658" s="18"/>
      <c r="S658" s="3"/>
      <c r="V658" s="17"/>
      <c r="X658" s="12"/>
      <c r="Y658" s="10"/>
      <c r="AA658" s="13"/>
      <c r="AB658" s="13"/>
      <c r="AC658" s="13"/>
      <c r="AJ658" s="3"/>
      <c r="AK658" s="3"/>
      <c r="AL658" s="3"/>
      <c r="AM658" s="3"/>
      <c r="AN658" s="18"/>
      <c r="AO658" s="3"/>
    </row>
    <row r="659" spans="2:41">
      <c r="B659" s="12"/>
      <c r="C659" s="10"/>
      <c r="N659" s="134" t="s">
        <v>7</v>
      </c>
      <c r="O659" s="135"/>
      <c r="P659" s="135"/>
      <c r="Q659" s="136"/>
      <c r="R659" s="18">
        <f>SUM(R643:R658)</f>
        <v>0</v>
      </c>
      <c r="S659" s="3"/>
      <c r="V659" s="17"/>
      <c r="X659" s="12"/>
      <c r="Y659" s="10"/>
      <c r="AJ659" s="134" t="s">
        <v>7</v>
      </c>
      <c r="AK659" s="135"/>
      <c r="AL659" s="135"/>
      <c r="AM659" s="136"/>
      <c r="AN659" s="18">
        <f>SUM(AN643:AN658)</f>
        <v>0</v>
      </c>
      <c r="AO659" s="3"/>
    </row>
    <row r="660" spans="2:41">
      <c r="B660" s="12"/>
      <c r="C660" s="10"/>
      <c r="V660" s="17"/>
      <c r="X660" s="12"/>
      <c r="Y660" s="10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E662" s="14"/>
      <c r="V662" s="17"/>
      <c r="X662" s="12"/>
      <c r="Y662" s="10"/>
      <c r="AA662" s="14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V666" s="17"/>
      <c r="X666" s="12"/>
      <c r="Y666" s="10"/>
    </row>
    <row r="667" spans="2:41">
      <c r="B667" s="11"/>
      <c r="C667" s="10"/>
      <c r="V667" s="17"/>
      <c r="X667" s="11"/>
      <c r="Y667" s="10"/>
    </row>
    <row r="668" spans="2:41">
      <c r="B668" s="15" t="s">
        <v>18</v>
      </c>
      <c r="C668" s="16">
        <f>SUM(C649:C667)</f>
        <v>3940.7160000000013</v>
      </c>
      <c r="V668" s="17"/>
      <c r="X668" s="15" t="s">
        <v>18</v>
      </c>
      <c r="Y668" s="16">
        <f>SUM(Y649:Y667)</f>
        <v>3940.7160000000013</v>
      </c>
    </row>
    <row r="669" spans="2:41">
      <c r="D669" t="s">
        <v>22</v>
      </c>
      <c r="E669" t="s">
        <v>21</v>
      </c>
      <c r="V669" s="17"/>
      <c r="Z669" t="s">
        <v>22</v>
      </c>
      <c r="AA669" t="s">
        <v>21</v>
      </c>
    </row>
    <row r="670" spans="2:41">
      <c r="E670" s="1" t="s">
        <v>19</v>
      </c>
      <c r="V670" s="17"/>
      <c r="AA670" s="1" t="s">
        <v>19</v>
      </c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spans="1:4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>
      <c r="V680" s="17"/>
    </row>
    <row r="681" spans="1:43">
      <c r="H681" s="138" t="s">
        <v>30</v>
      </c>
      <c r="I681" s="138"/>
      <c r="J681" s="138"/>
      <c r="V681" s="17"/>
      <c r="AA681" s="138" t="s">
        <v>31</v>
      </c>
      <c r="AB681" s="138"/>
      <c r="AC681" s="138"/>
    </row>
    <row r="682" spans="1:43">
      <c r="H682" s="138"/>
      <c r="I682" s="138"/>
      <c r="J682" s="138"/>
      <c r="V682" s="17"/>
      <c r="AA682" s="138"/>
      <c r="AB682" s="138"/>
      <c r="AC682" s="138"/>
    </row>
    <row r="683" spans="1:43">
      <c r="V683" s="17"/>
    </row>
    <row r="684" spans="1:43">
      <c r="V684" s="17"/>
    </row>
    <row r="685" spans="1:43" ht="23.25">
      <c r="B685" s="24" t="s">
        <v>68</v>
      </c>
      <c r="V685" s="17"/>
      <c r="X685" s="22" t="s">
        <v>68</v>
      </c>
    </row>
    <row r="686" spans="1:43" ht="23.25">
      <c r="B686" s="23" t="s">
        <v>32</v>
      </c>
      <c r="C686" s="20">
        <f>IF(X641="PAGADO",0,C646)</f>
        <v>-3940.7160000000013</v>
      </c>
      <c r="E686" s="139" t="s">
        <v>20</v>
      </c>
      <c r="F686" s="139"/>
      <c r="G686" s="139"/>
      <c r="H686" s="139"/>
      <c r="V686" s="17"/>
      <c r="X686" s="23" t="s">
        <v>32</v>
      </c>
      <c r="Y686" s="20">
        <f>IF(B1486="PAGADO",0,C691)</f>
        <v>-3940.7160000000013</v>
      </c>
      <c r="AA686" s="139" t="s">
        <v>20</v>
      </c>
      <c r="AB686" s="139"/>
      <c r="AC686" s="139"/>
      <c r="AD686" s="139"/>
    </row>
    <row r="687" spans="1:43">
      <c r="B687" s="1" t="s">
        <v>0</v>
      </c>
      <c r="C687" s="19">
        <f>H702</f>
        <v>0</v>
      </c>
      <c r="E687" s="2" t="s">
        <v>1</v>
      </c>
      <c r="F687" s="2" t="s">
        <v>2</v>
      </c>
      <c r="G687" s="2" t="s">
        <v>3</v>
      </c>
      <c r="H687" s="2" t="s">
        <v>4</v>
      </c>
      <c r="N687" s="2" t="s">
        <v>1</v>
      </c>
      <c r="O687" s="2" t="s">
        <v>5</v>
      </c>
      <c r="P687" s="2" t="s">
        <v>4</v>
      </c>
      <c r="Q687" s="2" t="s">
        <v>6</v>
      </c>
      <c r="R687" s="2" t="s">
        <v>7</v>
      </c>
      <c r="S687" s="3"/>
      <c r="V687" s="17"/>
      <c r="X687" s="1" t="s">
        <v>0</v>
      </c>
      <c r="Y687" s="19">
        <f>AD702</f>
        <v>0</v>
      </c>
      <c r="AA687" s="2" t="s">
        <v>1</v>
      </c>
      <c r="AB687" s="2" t="s">
        <v>2</v>
      </c>
      <c r="AC687" s="2" t="s">
        <v>3</v>
      </c>
      <c r="AD687" s="2" t="s">
        <v>4</v>
      </c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>
      <c r="C688" s="2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Y688" s="2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" t="s">
        <v>24</v>
      </c>
      <c r="C689" s="19">
        <f>IF(C686&gt;0,C686+C687,C687)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" t="s">
        <v>24</v>
      </c>
      <c r="Y689" s="19">
        <f>IF(Y686&gt;0,Y686+Y687,Y687)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" t="s">
        <v>9</v>
      </c>
      <c r="C690" s="20">
        <f>C714</f>
        <v>3940.7160000000013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" t="s">
        <v>9</v>
      </c>
      <c r="Y690" s="20">
        <f>Y714</f>
        <v>3940.7160000000013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6" t="s">
        <v>26</v>
      </c>
      <c r="C691" s="21">
        <f>C689-C690</f>
        <v>-3940.7160000000013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 t="s">
        <v>27</v>
      </c>
      <c r="Y691" s="21">
        <f>Y689-Y690</f>
        <v>-3940.7160000000013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ht="23.25">
      <c r="B692" s="6"/>
      <c r="C692" s="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41" t="str">
        <f>IF(Y691&lt;0,"NO PAGAR","COBRAR'")</f>
        <v>NO PAGAR</v>
      </c>
      <c r="Y692" s="14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3.25">
      <c r="B693" s="141" t="str">
        <f>IF(C691&lt;0,"NO PAGAR","COBRAR'")</f>
        <v>NO PAGAR</v>
      </c>
      <c r="C693" s="141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6"/>
      <c r="Y693" s="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32" t="s">
        <v>9</v>
      </c>
      <c r="C694" s="133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32" t="s">
        <v>9</v>
      </c>
      <c r="Y694" s="133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IF(Y646&lt;0,"SALDO ADELANTADO","SALDO A FAVOR '")</f>
        <v>SALDO ADELANTADO</v>
      </c>
      <c r="C695" s="10">
        <f>IF(Y646&lt;=0,Y646*-1)</f>
        <v>3940.7160000000013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9" t="str">
        <f>IF(C691&lt;0,"SALDO ADELANTADO","SALDO A FAVOR'")</f>
        <v>SALDO ADELANTADO</v>
      </c>
      <c r="Y695" s="10">
        <f>IF(C691&lt;=0,C691*-1)</f>
        <v>3940.7160000000013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R704</f>
        <v>0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10</v>
      </c>
      <c r="Y696" s="10">
        <f>AN704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11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134" t="s">
        <v>7</v>
      </c>
      <c r="F702" s="135"/>
      <c r="G702" s="136"/>
      <c r="H702" s="5">
        <f>SUM(H688:H701)</f>
        <v>0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134" t="s">
        <v>7</v>
      </c>
      <c r="AB702" s="135"/>
      <c r="AC702" s="136"/>
      <c r="AD702" s="5">
        <f>SUM(AD688:AD701)</f>
        <v>0</v>
      </c>
      <c r="AJ702" s="3"/>
      <c r="AK702" s="3"/>
      <c r="AL702" s="3"/>
      <c r="AM702" s="3"/>
      <c r="AN702" s="18"/>
      <c r="AO702" s="3"/>
    </row>
    <row r="703" spans="2:41">
      <c r="B703" s="11" t="s">
        <v>17</v>
      </c>
      <c r="C703" s="10"/>
      <c r="E703" s="13"/>
      <c r="F703" s="13"/>
      <c r="G703" s="13"/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3"/>
      <c r="AB703" s="13"/>
      <c r="AC703" s="13"/>
      <c r="AJ703" s="3"/>
      <c r="AK703" s="3"/>
      <c r="AL703" s="3"/>
      <c r="AM703" s="3"/>
      <c r="AN703" s="18"/>
      <c r="AO703" s="3"/>
    </row>
    <row r="704" spans="2:41">
      <c r="B704" s="12"/>
      <c r="C704" s="10"/>
      <c r="N704" s="134" t="s">
        <v>7</v>
      </c>
      <c r="O704" s="135"/>
      <c r="P704" s="135"/>
      <c r="Q704" s="136"/>
      <c r="R704" s="18">
        <f>SUM(R688:R703)</f>
        <v>0</v>
      </c>
      <c r="S704" s="3"/>
      <c r="V704" s="17"/>
      <c r="X704" s="12"/>
      <c r="Y704" s="10"/>
      <c r="AJ704" s="134" t="s">
        <v>7</v>
      </c>
      <c r="AK704" s="135"/>
      <c r="AL704" s="135"/>
      <c r="AM704" s="136"/>
      <c r="AN704" s="18">
        <f>SUM(AN688:AN703)</f>
        <v>0</v>
      </c>
      <c r="AO704" s="3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E707" s="14"/>
      <c r="V707" s="17"/>
      <c r="X707" s="12"/>
      <c r="Y707" s="10"/>
      <c r="AA707" s="14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2"/>
      <c r="C711" s="10"/>
      <c r="V711" s="17"/>
      <c r="X711" s="12"/>
      <c r="Y711" s="10"/>
    </row>
    <row r="712" spans="2:27">
      <c r="B712" s="12"/>
      <c r="C712" s="10"/>
      <c r="V712" s="17"/>
      <c r="X712" s="12"/>
      <c r="Y712" s="10"/>
    </row>
    <row r="713" spans="2:27">
      <c r="B713" s="11"/>
      <c r="C713" s="10"/>
      <c r="V713" s="17"/>
      <c r="X713" s="11"/>
      <c r="Y713" s="10"/>
    </row>
    <row r="714" spans="2:27">
      <c r="B714" s="15" t="s">
        <v>18</v>
      </c>
      <c r="C714" s="16">
        <f>SUM(C695:C713)</f>
        <v>3940.7160000000013</v>
      </c>
      <c r="D714" t="s">
        <v>22</v>
      </c>
      <c r="E714" t="s">
        <v>21</v>
      </c>
      <c r="V714" s="17"/>
      <c r="X714" s="15" t="s">
        <v>18</v>
      </c>
      <c r="Y714" s="16">
        <f>SUM(Y695:Y713)</f>
        <v>3940.7160000000013</v>
      </c>
      <c r="Z714" t="s">
        <v>22</v>
      </c>
      <c r="AA714" t="s">
        <v>21</v>
      </c>
    </row>
    <row r="715" spans="2:27">
      <c r="E715" s="1" t="s">
        <v>19</v>
      </c>
      <c r="V715" s="17"/>
      <c r="AA715" s="1" t="s">
        <v>19</v>
      </c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  <c r="AC728" s="137" t="s">
        <v>29</v>
      </c>
      <c r="AD728" s="137"/>
      <c r="AE728" s="137"/>
    </row>
    <row r="729" spans="2:41">
      <c r="H729" s="138" t="s">
        <v>28</v>
      </c>
      <c r="I729" s="138"/>
      <c r="J729" s="138"/>
      <c r="V729" s="17"/>
      <c r="AC729" s="137"/>
      <c r="AD729" s="137"/>
      <c r="AE729" s="137"/>
    </row>
    <row r="730" spans="2:41">
      <c r="H730" s="138"/>
      <c r="I730" s="138"/>
      <c r="J730" s="138"/>
      <c r="V730" s="17"/>
      <c r="AC730" s="137"/>
      <c r="AD730" s="137"/>
      <c r="AE730" s="137"/>
    </row>
    <row r="731" spans="2:41">
      <c r="V731" s="17"/>
    </row>
    <row r="732" spans="2:41">
      <c r="V732" s="17"/>
    </row>
    <row r="733" spans="2:41" ht="23.25">
      <c r="B733" s="22" t="s">
        <v>69</v>
      </c>
      <c r="V733" s="17"/>
      <c r="X733" s="22" t="s">
        <v>69</v>
      </c>
    </row>
    <row r="734" spans="2:41" ht="23.25">
      <c r="B734" s="23" t="s">
        <v>32</v>
      </c>
      <c r="C734" s="20">
        <f>IF(X686="PAGADO",0,Y691)</f>
        <v>-3940.7160000000013</v>
      </c>
      <c r="E734" s="139" t="s">
        <v>20</v>
      </c>
      <c r="F734" s="139"/>
      <c r="G734" s="139"/>
      <c r="H734" s="139"/>
      <c r="V734" s="17"/>
      <c r="X734" s="23" t="s">
        <v>32</v>
      </c>
      <c r="Y734" s="20">
        <f>IF(B734="PAGADO",0,C739)</f>
        <v>-3940.7160000000013</v>
      </c>
      <c r="AA734" s="139" t="s">
        <v>20</v>
      </c>
      <c r="AB734" s="139"/>
      <c r="AC734" s="139"/>
      <c r="AD734" s="139"/>
    </row>
    <row r="735" spans="2:41">
      <c r="B735" s="1" t="s">
        <v>0</v>
      </c>
      <c r="C735" s="19">
        <f>H750</f>
        <v>0</v>
      </c>
      <c r="E735" s="2" t="s">
        <v>1</v>
      </c>
      <c r="F735" s="2" t="s">
        <v>2</v>
      </c>
      <c r="G735" s="2" t="s">
        <v>3</v>
      </c>
      <c r="H735" s="2" t="s">
        <v>4</v>
      </c>
      <c r="N735" s="2" t="s">
        <v>1</v>
      </c>
      <c r="O735" s="2" t="s">
        <v>5</v>
      </c>
      <c r="P735" s="2" t="s">
        <v>4</v>
      </c>
      <c r="Q735" s="2" t="s">
        <v>6</v>
      </c>
      <c r="R735" s="2" t="s">
        <v>7</v>
      </c>
      <c r="S735" s="3"/>
      <c r="V735" s="17"/>
      <c r="X735" s="1" t="s">
        <v>0</v>
      </c>
      <c r="Y735" s="19">
        <f>AD750</f>
        <v>0</v>
      </c>
      <c r="AA735" s="2" t="s">
        <v>1</v>
      </c>
      <c r="AB735" s="2" t="s">
        <v>2</v>
      </c>
      <c r="AC735" s="2" t="s">
        <v>3</v>
      </c>
      <c r="AD735" s="2" t="s">
        <v>4</v>
      </c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2:41">
      <c r="C736" s="2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Y736" s="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" t="s">
        <v>24</v>
      </c>
      <c r="C737" s="19">
        <f>IF(C734&gt;0,C734+C735,C735)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" t="s">
        <v>24</v>
      </c>
      <c r="Y737" s="19">
        <f>IF(Y734&gt;0,Y734+Y735,Y735)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9</v>
      </c>
      <c r="C738" s="20">
        <f>C761</f>
        <v>3940.7160000000013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9</v>
      </c>
      <c r="Y738" s="20">
        <f>Y761</f>
        <v>3940.7160000000013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6" t="s">
        <v>25</v>
      </c>
      <c r="C739" s="21">
        <f>C737-C738</f>
        <v>-3940.7160000000013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 t="s">
        <v>8</v>
      </c>
      <c r="Y739" s="21">
        <f>Y737-Y738</f>
        <v>-3940.7160000000013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ht="26.25">
      <c r="B740" s="140" t="str">
        <f>IF(C739&lt;0,"NO PAGAR","COBRAR")</f>
        <v>NO PAGAR</v>
      </c>
      <c r="C740" s="14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40" t="str">
        <f>IF(Y739&lt;0,"NO PAGAR","COBRAR")</f>
        <v>NO PAGAR</v>
      </c>
      <c r="Y740" s="14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32" t="s">
        <v>9</v>
      </c>
      <c r="C741" s="133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32" t="s">
        <v>9</v>
      </c>
      <c r="Y741" s="133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9" t="str">
        <f>IF(C775&lt;0,"SALDO A FAVOR","SALDO ADELANTAD0'")</f>
        <v>SALDO ADELANTAD0'</v>
      </c>
      <c r="C742" s="10">
        <f>IF(Y686&lt;=0,Y686*-1)</f>
        <v>3940.7160000000013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9" t="str">
        <f>IF(C739&lt;0,"SALDO ADELANTADO","SALDO A FAVOR'")</f>
        <v>SALDO ADELANTADO</v>
      </c>
      <c r="Y742" s="10">
        <f>IF(C739&lt;=0,C739*-1)</f>
        <v>3940.7160000000013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10</v>
      </c>
      <c r="C743" s="10">
        <f>R752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10</v>
      </c>
      <c r="Y743" s="10">
        <f>AN752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11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11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12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12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13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13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14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14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15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15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16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16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17</v>
      </c>
      <c r="C750" s="10"/>
      <c r="E750" s="134" t="s">
        <v>7</v>
      </c>
      <c r="F750" s="135"/>
      <c r="G750" s="136"/>
      <c r="H750" s="5">
        <f>SUM(H736:H749)</f>
        <v>0</v>
      </c>
      <c r="N750" s="3"/>
      <c r="O750" s="3"/>
      <c r="P750" s="3"/>
      <c r="Q750" s="3"/>
      <c r="R750" s="18"/>
      <c r="S750" s="3"/>
      <c r="V750" s="17"/>
      <c r="X750" s="11" t="s">
        <v>17</v>
      </c>
      <c r="Y750" s="10"/>
      <c r="AA750" s="134" t="s">
        <v>7</v>
      </c>
      <c r="AB750" s="135"/>
      <c r="AC750" s="136"/>
      <c r="AD750" s="5">
        <f>SUM(AD736:AD749)</f>
        <v>0</v>
      </c>
      <c r="AJ750" s="3"/>
      <c r="AK750" s="3"/>
      <c r="AL750" s="3"/>
      <c r="AM750" s="3"/>
      <c r="AN750" s="18"/>
      <c r="AO750" s="3"/>
    </row>
    <row r="751" spans="2:41">
      <c r="B751" s="12"/>
      <c r="C751" s="10"/>
      <c r="E751" s="13"/>
      <c r="F751" s="13"/>
      <c r="G751" s="13"/>
      <c r="N751" s="3"/>
      <c r="O751" s="3"/>
      <c r="P751" s="3"/>
      <c r="Q751" s="3"/>
      <c r="R751" s="18"/>
      <c r="S751" s="3"/>
      <c r="V751" s="17"/>
      <c r="X751" s="12"/>
      <c r="Y751" s="10"/>
      <c r="AA751" s="13"/>
      <c r="AB751" s="13"/>
      <c r="AC751" s="13"/>
      <c r="AJ751" s="3"/>
      <c r="AK751" s="3"/>
      <c r="AL751" s="3"/>
      <c r="AM751" s="3"/>
      <c r="AN751" s="18"/>
      <c r="AO751" s="3"/>
    </row>
    <row r="752" spans="2:41">
      <c r="B752" s="12"/>
      <c r="C752" s="10"/>
      <c r="N752" s="134" t="s">
        <v>7</v>
      </c>
      <c r="O752" s="135"/>
      <c r="P752" s="135"/>
      <c r="Q752" s="136"/>
      <c r="R752" s="18">
        <f>SUM(R736:R751)</f>
        <v>0</v>
      </c>
      <c r="S752" s="3"/>
      <c r="V752" s="17"/>
      <c r="X752" s="12"/>
      <c r="Y752" s="10"/>
      <c r="AJ752" s="134" t="s">
        <v>7</v>
      </c>
      <c r="AK752" s="135"/>
      <c r="AL752" s="135"/>
      <c r="AM752" s="136"/>
      <c r="AN752" s="18">
        <f>SUM(AN736:AN751)</f>
        <v>0</v>
      </c>
      <c r="AO752" s="3"/>
    </row>
    <row r="753" spans="2:27">
      <c r="B753" s="12"/>
      <c r="C753" s="10"/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2"/>
      <c r="C755" s="10"/>
      <c r="E755" s="14"/>
      <c r="V755" s="17"/>
      <c r="X755" s="12"/>
      <c r="Y755" s="10"/>
      <c r="AA755" s="14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2"/>
      <c r="C759" s="10"/>
      <c r="V759" s="17"/>
      <c r="X759" s="12"/>
      <c r="Y759" s="10"/>
    </row>
    <row r="760" spans="2:27">
      <c r="B760" s="11"/>
      <c r="C760" s="10"/>
      <c r="V760" s="17"/>
      <c r="X760" s="11"/>
      <c r="Y760" s="10"/>
    </row>
    <row r="761" spans="2:27">
      <c r="B761" s="15" t="s">
        <v>18</v>
      </c>
      <c r="C761" s="16">
        <f>SUM(C742:C760)</f>
        <v>3940.7160000000013</v>
      </c>
      <c r="V761" s="17"/>
      <c r="X761" s="15" t="s">
        <v>18</v>
      </c>
      <c r="Y761" s="16">
        <f>SUM(Y742:Y760)</f>
        <v>3940.7160000000013</v>
      </c>
    </row>
    <row r="762" spans="2:27">
      <c r="D762" t="s">
        <v>22</v>
      </c>
      <c r="E762" t="s">
        <v>21</v>
      </c>
      <c r="V762" s="17"/>
      <c r="Z762" t="s">
        <v>22</v>
      </c>
      <c r="AA762" t="s">
        <v>21</v>
      </c>
    </row>
    <row r="763" spans="2:27">
      <c r="E763" s="1" t="s">
        <v>19</v>
      </c>
      <c r="V763" s="17"/>
      <c r="AA763" s="1" t="s">
        <v>19</v>
      </c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1:43">
      <c r="V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spans="1:4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>
      <c r="V773" s="17"/>
    </row>
    <row r="774" spans="1:43">
      <c r="H774" s="138" t="s">
        <v>30</v>
      </c>
      <c r="I774" s="138"/>
      <c r="J774" s="138"/>
      <c r="V774" s="17"/>
      <c r="AA774" s="138" t="s">
        <v>31</v>
      </c>
      <c r="AB774" s="138"/>
      <c r="AC774" s="138"/>
    </row>
    <row r="775" spans="1:43">
      <c r="H775" s="138"/>
      <c r="I775" s="138"/>
      <c r="J775" s="138"/>
      <c r="V775" s="17"/>
      <c r="AA775" s="138"/>
      <c r="AB775" s="138"/>
      <c r="AC775" s="138"/>
    </row>
    <row r="776" spans="1:43">
      <c r="V776" s="17"/>
    </row>
    <row r="777" spans="1:43">
      <c r="V777" s="17"/>
    </row>
    <row r="778" spans="1:43" ht="23.25">
      <c r="B778" s="24" t="s">
        <v>69</v>
      </c>
      <c r="V778" s="17"/>
      <c r="X778" s="22" t="s">
        <v>69</v>
      </c>
    </row>
    <row r="779" spans="1:43" ht="23.25">
      <c r="B779" s="23" t="s">
        <v>32</v>
      </c>
      <c r="C779" s="20">
        <f>IF(X734="PAGADO",0,C739)</f>
        <v>-3940.7160000000013</v>
      </c>
      <c r="E779" s="139" t="s">
        <v>20</v>
      </c>
      <c r="F779" s="139"/>
      <c r="G779" s="139"/>
      <c r="H779" s="139"/>
      <c r="V779" s="17"/>
      <c r="X779" s="23" t="s">
        <v>32</v>
      </c>
      <c r="Y779" s="20">
        <f>IF(B1579="PAGADO",0,C784)</f>
        <v>-3940.7160000000013</v>
      </c>
      <c r="AA779" s="139" t="s">
        <v>20</v>
      </c>
      <c r="AB779" s="139"/>
      <c r="AC779" s="139"/>
      <c r="AD779" s="139"/>
    </row>
    <row r="780" spans="1:43">
      <c r="B780" s="1" t="s">
        <v>0</v>
      </c>
      <c r="C780" s="19">
        <f>H795</f>
        <v>0</v>
      </c>
      <c r="E780" s="2" t="s">
        <v>1</v>
      </c>
      <c r="F780" s="2" t="s">
        <v>2</v>
      </c>
      <c r="G780" s="2" t="s">
        <v>3</v>
      </c>
      <c r="H780" s="2" t="s">
        <v>4</v>
      </c>
      <c r="N780" s="2" t="s">
        <v>1</v>
      </c>
      <c r="O780" s="2" t="s">
        <v>5</v>
      </c>
      <c r="P780" s="2" t="s">
        <v>4</v>
      </c>
      <c r="Q780" s="2" t="s">
        <v>6</v>
      </c>
      <c r="R780" s="2" t="s">
        <v>7</v>
      </c>
      <c r="S780" s="3"/>
      <c r="V780" s="17"/>
      <c r="X780" s="1" t="s">
        <v>0</v>
      </c>
      <c r="Y780" s="19">
        <f>AD795</f>
        <v>0</v>
      </c>
      <c r="AA780" s="2" t="s">
        <v>1</v>
      </c>
      <c r="AB780" s="2" t="s">
        <v>2</v>
      </c>
      <c r="AC780" s="2" t="s">
        <v>3</v>
      </c>
      <c r="AD780" s="2" t="s">
        <v>4</v>
      </c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>
      <c r="C781" s="2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Y781" s="2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1" t="s">
        <v>24</v>
      </c>
      <c r="C782" s="19">
        <f>IF(C779&gt;0,C779+C780,C780)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24</v>
      </c>
      <c r="Y782" s="19">
        <f>IF(Y779&gt;0,Y779+Y780,Y780)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>
      <c r="B783" s="1" t="s">
        <v>9</v>
      </c>
      <c r="C783" s="20">
        <f>C807</f>
        <v>3940.7160000000013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9</v>
      </c>
      <c r="Y783" s="20">
        <f>Y807</f>
        <v>3940.7160000000013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6" t="s">
        <v>26</v>
      </c>
      <c r="C784" s="21">
        <f>C782-C783</f>
        <v>-3940.7160000000013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 t="s">
        <v>27</v>
      </c>
      <c r="Y784" s="21">
        <f>Y782-Y783</f>
        <v>-3940.7160000000013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ht="23.25">
      <c r="B785" s="6"/>
      <c r="C785" s="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41" t="str">
        <f>IF(Y784&lt;0,"NO PAGAR","COBRAR'")</f>
        <v>NO PAGAR</v>
      </c>
      <c r="Y785" s="14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3.25">
      <c r="B786" s="141" t="str">
        <f>IF(C784&lt;0,"NO PAGAR","COBRAR'")</f>
        <v>NO PAGAR</v>
      </c>
      <c r="C786" s="141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6"/>
      <c r="Y786" s="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32" t="s">
        <v>9</v>
      </c>
      <c r="C787" s="133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32" t="s">
        <v>9</v>
      </c>
      <c r="Y787" s="133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IF(Y739&lt;0,"SALDO ADELANTADO","SALDO A FAVOR '")</f>
        <v>SALDO ADELANTADO</v>
      </c>
      <c r="C788" s="10">
        <f>IF(Y739&lt;=0,Y739*-1)</f>
        <v>3940.7160000000013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IF(C784&lt;0,"SALDO ADELANTADO","SALDO A FAVOR'")</f>
        <v>SALDO ADELANTADO</v>
      </c>
      <c r="Y788" s="10">
        <f>IF(C784&lt;=0,C784*-1)</f>
        <v>3940.7160000000013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R797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AN797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134" t="s">
        <v>7</v>
      </c>
      <c r="F795" s="135"/>
      <c r="G795" s="136"/>
      <c r="H795" s="5">
        <f>SUM(H781:H794)</f>
        <v>0</v>
      </c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134" t="s">
        <v>7</v>
      </c>
      <c r="AB795" s="135"/>
      <c r="AC795" s="136"/>
      <c r="AD795" s="5">
        <f>SUM(AD781:AD794)</f>
        <v>0</v>
      </c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3"/>
      <c r="F796" s="13"/>
      <c r="G796" s="13"/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3"/>
      <c r="AB796" s="13"/>
      <c r="AC796" s="13"/>
      <c r="AJ796" s="3"/>
      <c r="AK796" s="3"/>
      <c r="AL796" s="3"/>
      <c r="AM796" s="3"/>
      <c r="AN796" s="18"/>
      <c r="AO796" s="3"/>
    </row>
    <row r="797" spans="2:41">
      <c r="B797" s="12"/>
      <c r="C797" s="10"/>
      <c r="N797" s="134" t="s">
        <v>7</v>
      </c>
      <c r="O797" s="135"/>
      <c r="P797" s="135"/>
      <c r="Q797" s="136"/>
      <c r="R797" s="18">
        <f>SUM(R781:R796)</f>
        <v>0</v>
      </c>
      <c r="S797" s="3"/>
      <c r="V797" s="17"/>
      <c r="X797" s="12"/>
      <c r="Y797" s="10"/>
      <c r="AJ797" s="134" t="s">
        <v>7</v>
      </c>
      <c r="AK797" s="135"/>
      <c r="AL797" s="135"/>
      <c r="AM797" s="136"/>
      <c r="AN797" s="18">
        <f>SUM(AN781:AN796)</f>
        <v>0</v>
      </c>
      <c r="AO797" s="3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E800" s="14"/>
      <c r="V800" s="17"/>
      <c r="X800" s="12"/>
      <c r="Y800" s="10"/>
      <c r="AA800" s="14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1"/>
      <c r="C806" s="10"/>
      <c r="V806" s="17"/>
      <c r="X806" s="11"/>
      <c r="Y806" s="10"/>
    </row>
    <row r="807" spans="2:27">
      <c r="B807" s="15" t="s">
        <v>18</v>
      </c>
      <c r="C807" s="16">
        <f>SUM(C788:C806)</f>
        <v>3940.7160000000013</v>
      </c>
      <c r="D807" t="s">
        <v>22</v>
      </c>
      <c r="E807" t="s">
        <v>21</v>
      </c>
      <c r="V807" s="17"/>
      <c r="X807" s="15" t="s">
        <v>18</v>
      </c>
      <c r="Y807" s="16">
        <f>SUM(Y788:Y806)</f>
        <v>3940.7160000000013</v>
      </c>
      <c r="Z807" t="s">
        <v>22</v>
      </c>
      <c r="AA807" t="s">
        <v>21</v>
      </c>
    </row>
    <row r="808" spans="2:27">
      <c r="E808" s="1" t="s">
        <v>19</v>
      </c>
      <c r="V808" s="17"/>
      <c r="AA808" s="1" t="s">
        <v>19</v>
      </c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  <c r="AC821" s="137" t="s">
        <v>29</v>
      </c>
      <c r="AD821" s="137"/>
      <c r="AE821" s="137"/>
    </row>
    <row r="822" spans="2:41">
      <c r="H822" s="138" t="s">
        <v>28</v>
      </c>
      <c r="I822" s="138"/>
      <c r="J822" s="138"/>
      <c r="V822" s="17"/>
      <c r="AC822" s="137"/>
      <c r="AD822" s="137"/>
      <c r="AE822" s="137"/>
    </row>
    <row r="823" spans="2:41">
      <c r="H823" s="138"/>
      <c r="I823" s="138"/>
      <c r="J823" s="138"/>
      <c r="V823" s="17"/>
      <c r="AC823" s="137"/>
      <c r="AD823" s="137"/>
      <c r="AE823" s="137"/>
    </row>
    <row r="824" spans="2:41">
      <c r="V824" s="17"/>
    </row>
    <row r="825" spans="2:41">
      <c r="V825" s="17"/>
    </row>
    <row r="826" spans="2:41" ht="23.25">
      <c r="B826" s="22" t="s">
        <v>70</v>
      </c>
      <c r="V826" s="17"/>
      <c r="X826" s="22" t="s">
        <v>70</v>
      </c>
    </row>
    <row r="827" spans="2:41" ht="23.25">
      <c r="B827" s="23" t="s">
        <v>32</v>
      </c>
      <c r="C827" s="20">
        <f>IF(X779="PAGADO",0,Y784)</f>
        <v>-3940.7160000000013</v>
      </c>
      <c r="E827" s="139" t="s">
        <v>20</v>
      </c>
      <c r="F827" s="139"/>
      <c r="G827" s="139"/>
      <c r="H827" s="139"/>
      <c r="V827" s="17"/>
      <c r="X827" s="23" t="s">
        <v>32</v>
      </c>
      <c r="Y827" s="20">
        <f>IF(B827="PAGADO",0,C832)</f>
        <v>-3940.7160000000013</v>
      </c>
      <c r="AA827" s="139" t="s">
        <v>20</v>
      </c>
      <c r="AB827" s="139"/>
      <c r="AC827" s="139"/>
      <c r="AD827" s="139"/>
    </row>
    <row r="828" spans="2:41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IF(Y827&gt;0,Y828+Y827,Y828)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" t="s">
        <v>9</v>
      </c>
      <c r="C831" s="20">
        <f>C854</f>
        <v>3940.7160000000013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Y854</f>
        <v>3940.7160000000013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6" t="s">
        <v>25</v>
      </c>
      <c r="C832" s="21">
        <f>C830-C831</f>
        <v>-3940.7160000000013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8</v>
      </c>
      <c r="Y832" s="21">
        <f>Y830-Y831</f>
        <v>-3940.7160000000013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6.25">
      <c r="B833" s="140" t="str">
        <f>IF(C832&lt;0,"NO PAGAR","COBRAR")</f>
        <v>NO PAGAR</v>
      </c>
      <c r="C833" s="14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40" t="str">
        <f>IF(Y832&lt;0,"NO PAGAR","COBRAR")</f>
        <v>NO PAGAR</v>
      </c>
      <c r="Y833" s="14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32" t="s">
        <v>9</v>
      </c>
      <c r="C834" s="133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32" t="s">
        <v>9</v>
      </c>
      <c r="Y834" s="133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9" t="str">
        <f>IF(C868&lt;0,"SALDO A FAVOR","SALDO ADELANTAD0'")</f>
        <v>SALDO ADELANTAD0'</v>
      </c>
      <c r="C835" s="10">
        <f>IF(Y779&lt;=0,Y779*-1)</f>
        <v>3940.7160000000013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9" t="str">
        <f>IF(C832&lt;0,"SALDO ADELANTADO","SALDO A FAVOR'")</f>
        <v>SALDO ADELANTADO</v>
      </c>
      <c r="Y835" s="10">
        <f>IF(C832&lt;=0,C832*-1)</f>
        <v>3940.7160000000013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10</v>
      </c>
      <c r="C836" s="10">
        <f>R845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10</v>
      </c>
      <c r="Y836" s="10">
        <f>AN845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11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11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12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12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13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13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14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14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15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15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16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16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17</v>
      </c>
      <c r="C843" s="10"/>
      <c r="E843" s="134" t="s">
        <v>7</v>
      </c>
      <c r="F843" s="135"/>
      <c r="G843" s="136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17</v>
      </c>
      <c r="Y843" s="10"/>
      <c r="AA843" s="134" t="s">
        <v>7</v>
      </c>
      <c r="AB843" s="135"/>
      <c r="AC843" s="136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2"/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2"/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34" t="s">
        <v>7</v>
      </c>
      <c r="O845" s="135"/>
      <c r="P845" s="135"/>
      <c r="Q845" s="136"/>
      <c r="R845" s="18">
        <f>SUM(R829:R844)</f>
        <v>0</v>
      </c>
      <c r="S845" s="3"/>
      <c r="V845" s="17"/>
      <c r="X845" s="12"/>
      <c r="Y845" s="10"/>
      <c r="AJ845" s="134" t="s">
        <v>7</v>
      </c>
      <c r="AK845" s="135"/>
      <c r="AL845" s="135"/>
      <c r="AM845" s="136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2"/>
      <c r="C851" s="10"/>
      <c r="V851" s="17"/>
      <c r="X851" s="12"/>
      <c r="Y851" s="10"/>
    </row>
    <row r="852" spans="1:43">
      <c r="B852" s="12"/>
      <c r="C852" s="10"/>
      <c r="V852" s="17"/>
      <c r="X852" s="12"/>
      <c r="Y852" s="10"/>
    </row>
    <row r="853" spans="1:43">
      <c r="B853" s="11"/>
      <c r="C853" s="10"/>
      <c r="V853" s="17"/>
      <c r="X853" s="11"/>
      <c r="Y853" s="10"/>
    </row>
    <row r="854" spans="1:43">
      <c r="B854" s="15" t="s">
        <v>18</v>
      </c>
      <c r="C854" s="16">
        <f>SUM(C835:C853)</f>
        <v>3940.7160000000013</v>
      </c>
      <c r="V854" s="17"/>
      <c r="X854" s="15" t="s">
        <v>18</v>
      </c>
      <c r="Y854" s="16">
        <f>SUM(Y835:Y853)</f>
        <v>3940.7160000000013</v>
      </c>
    </row>
    <row r="855" spans="1:43">
      <c r="D855" t="s">
        <v>22</v>
      </c>
      <c r="E855" t="s">
        <v>21</v>
      </c>
      <c r="V855" s="17"/>
      <c r="Z855" t="s">
        <v>22</v>
      </c>
      <c r="AA855" t="s">
        <v>21</v>
      </c>
    </row>
    <row r="856" spans="1:43">
      <c r="E856" s="1" t="s">
        <v>19</v>
      </c>
      <c r="V856" s="17"/>
      <c r="AA856" s="1" t="s">
        <v>19</v>
      </c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V861" s="17"/>
    </row>
    <row r="862" spans="1:43">
      <c r="V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</row>
    <row r="865" spans="1:4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spans="1:43">
      <c r="V866" s="17"/>
    </row>
    <row r="867" spans="1:43">
      <c r="H867" s="138" t="s">
        <v>30</v>
      </c>
      <c r="I867" s="138"/>
      <c r="J867" s="138"/>
      <c r="V867" s="17"/>
      <c r="AA867" s="138" t="s">
        <v>31</v>
      </c>
      <c r="AB867" s="138"/>
      <c r="AC867" s="138"/>
    </row>
    <row r="868" spans="1:43">
      <c r="H868" s="138"/>
      <c r="I868" s="138"/>
      <c r="J868" s="138"/>
      <c r="V868" s="17"/>
      <c r="AA868" s="138"/>
      <c r="AB868" s="138"/>
      <c r="AC868" s="138"/>
    </row>
    <row r="869" spans="1:43">
      <c r="V869" s="17"/>
    </row>
    <row r="870" spans="1:43">
      <c r="V870" s="17"/>
    </row>
    <row r="871" spans="1:43" ht="23.25">
      <c r="B871" s="24" t="s">
        <v>70</v>
      </c>
      <c r="V871" s="17"/>
      <c r="X871" s="22" t="s">
        <v>70</v>
      </c>
    </row>
    <row r="872" spans="1:43" ht="23.25">
      <c r="B872" s="23" t="s">
        <v>32</v>
      </c>
      <c r="C872" s="20">
        <f>IF(X827="PAGADO",0,C832)</f>
        <v>-3940.7160000000013</v>
      </c>
      <c r="E872" s="139" t="s">
        <v>20</v>
      </c>
      <c r="F872" s="139"/>
      <c r="G872" s="139"/>
      <c r="H872" s="139"/>
      <c r="V872" s="17"/>
      <c r="X872" s="23" t="s">
        <v>32</v>
      </c>
      <c r="Y872" s="20">
        <f>IF(B1672="PAGADO",0,C877)</f>
        <v>-3940.7160000000013</v>
      </c>
      <c r="AA872" s="139" t="s">
        <v>20</v>
      </c>
      <c r="AB872" s="139"/>
      <c r="AC872" s="139"/>
      <c r="AD872" s="139"/>
    </row>
    <row r="873" spans="1:43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1:43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IF(Y872&gt;0,Y872+Y873,Y873)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1:43">
      <c r="B876" s="1" t="s">
        <v>9</v>
      </c>
      <c r="C876" s="20">
        <f>C900</f>
        <v>3940.7160000000013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Y900</f>
        <v>3940.7160000000013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6" t="s">
        <v>26</v>
      </c>
      <c r="C877" s="21">
        <f>C875-C876</f>
        <v>-3940.7160000000013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27</v>
      </c>
      <c r="Y877" s="21">
        <f>Y875-Y876</f>
        <v>-3940.7160000000013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ht="23.25">
      <c r="B878" s="6"/>
      <c r="C878" s="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41" t="str">
        <f>IF(Y877&lt;0,"NO PAGAR","COBRAR'")</f>
        <v>NO PAGAR</v>
      </c>
      <c r="Y878" s="14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ht="23.25">
      <c r="B879" s="141" t="str">
        <f>IF(C877&lt;0,"NO PAGAR","COBRAR'")</f>
        <v>NO PAGAR</v>
      </c>
      <c r="C879" s="141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/>
      <c r="Y879" s="8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32" t="s">
        <v>9</v>
      </c>
      <c r="C880" s="133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32" t="s">
        <v>9</v>
      </c>
      <c r="Y880" s="133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IF(Y832&lt;0,"SALDO ADELANTADO","SALDO A FAVOR '")</f>
        <v>SALDO ADELANTADO</v>
      </c>
      <c r="C881" s="10">
        <f>IF(Y832&lt;=0,Y832*-1)</f>
        <v>3940.7160000000013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IF(C877&lt;0,"SALDO ADELANTADO","SALDO A FAVOR'")</f>
        <v>SALDO ADELANTADO</v>
      </c>
      <c r="Y881" s="10">
        <f>IF(C877&lt;=0,C877*-1)</f>
        <v>3940.7160000000013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R890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AN890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134" t="s">
        <v>7</v>
      </c>
      <c r="F888" s="135"/>
      <c r="G888" s="136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134" t="s">
        <v>7</v>
      </c>
      <c r="AB888" s="135"/>
      <c r="AC888" s="136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34" t="s">
        <v>7</v>
      </c>
      <c r="O890" s="135"/>
      <c r="P890" s="135"/>
      <c r="Q890" s="136"/>
      <c r="R890" s="18">
        <f>SUM(R874:R889)</f>
        <v>0</v>
      </c>
      <c r="S890" s="3"/>
      <c r="V890" s="17"/>
      <c r="X890" s="12"/>
      <c r="Y890" s="10"/>
      <c r="AJ890" s="134" t="s">
        <v>7</v>
      </c>
      <c r="AK890" s="135"/>
      <c r="AL890" s="135"/>
      <c r="AM890" s="136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1"/>
      <c r="C899" s="10"/>
      <c r="V899" s="17"/>
      <c r="X899" s="11"/>
      <c r="Y899" s="10"/>
    </row>
    <row r="900" spans="2:27">
      <c r="B900" s="15" t="s">
        <v>18</v>
      </c>
      <c r="C900" s="16">
        <f>SUM(C881:C899)</f>
        <v>3940.7160000000013</v>
      </c>
      <c r="D900" t="s">
        <v>22</v>
      </c>
      <c r="E900" t="s">
        <v>21</v>
      </c>
      <c r="V900" s="17"/>
      <c r="X900" s="15" t="s">
        <v>18</v>
      </c>
      <c r="Y900" s="16">
        <f>SUM(Y881:Y899)</f>
        <v>3940.7160000000013</v>
      </c>
      <c r="Z900" t="s">
        <v>22</v>
      </c>
      <c r="AA900" t="s">
        <v>21</v>
      </c>
    </row>
    <row r="901" spans="2:27">
      <c r="E901" s="1" t="s">
        <v>19</v>
      </c>
      <c r="V901" s="17"/>
      <c r="AA901" s="1" t="s">
        <v>19</v>
      </c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  <c r="AC915" s="137" t="s">
        <v>29</v>
      </c>
      <c r="AD915" s="137"/>
      <c r="AE915" s="137"/>
    </row>
    <row r="916" spans="2:41">
      <c r="H916" s="138" t="s">
        <v>28</v>
      </c>
      <c r="I916" s="138"/>
      <c r="J916" s="138"/>
      <c r="V916" s="17"/>
      <c r="AC916" s="137"/>
      <c r="AD916" s="137"/>
      <c r="AE916" s="137"/>
    </row>
    <row r="917" spans="2:41">
      <c r="H917" s="138"/>
      <c r="I917" s="138"/>
      <c r="J917" s="138"/>
      <c r="V917" s="17"/>
      <c r="AC917" s="137"/>
      <c r="AD917" s="137"/>
      <c r="AE917" s="137"/>
    </row>
    <row r="918" spans="2:41">
      <c r="V918" s="17"/>
    </row>
    <row r="919" spans="2:41">
      <c r="V919" s="17"/>
    </row>
    <row r="920" spans="2:41" ht="23.25">
      <c r="B920" s="22" t="s">
        <v>71</v>
      </c>
      <c r="V920" s="17"/>
      <c r="X920" s="22" t="s">
        <v>71</v>
      </c>
    </row>
    <row r="921" spans="2:41" ht="23.25">
      <c r="B921" s="23" t="s">
        <v>32</v>
      </c>
      <c r="C921" s="20">
        <f>IF(X872="PAGADO",0,Y877)</f>
        <v>-3940.7160000000013</v>
      </c>
      <c r="E921" s="139" t="s">
        <v>20</v>
      </c>
      <c r="F921" s="139"/>
      <c r="G921" s="139"/>
      <c r="H921" s="139"/>
      <c r="V921" s="17"/>
      <c r="X921" s="23" t="s">
        <v>32</v>
      </c>
      <c r="Y921" s="20">
        <f>IF(B921="PAGADO",0,C926)</f>
        <v>-3940.7160000000013</v>
      </c>
      <c r="AA921" s="139" t="s">
        <v>20</v>
      </c>
      <c r="AB921" s="139"/>
      <c r="AC921" s="139"/>
      <c r="AD921" s="139"/>
    </row>
    <row r="922" spans="2:41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IF(Y921&gt;0,Y922+Y921,Y922)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" t="s">
        <v>9</v>
      </c>
      <c r="C925" s="20">
        <f>C948</f>
        <v>3940.7160000000013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Y948</f>
        <v>3940.7160000000013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6" t="s">
        <v>25</v>
      </c>
      <c r="C926" s="21">
        <f>C924-C925</f>
        <v>-3940.7160000000013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8</v>
      </c>
      <c r="Y926" s="21">
        <f>Y924-Y925</f>
        <v>-3940.7160000000013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ht="26.25">
      <c r="B927" s="140" t="str">
        <f>IF(C926&lt;0,"NO PAGAR","COBRAR")</f>
        <v>NO PAGAR</v>
      </c>
      <c r="C927" s="14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40" t="str">
        <f>IF(Y926&lt;0,"NO PAGAR","COBRAR")</f>
        <v>NO PAGAR</v>
      </c>
      <c r="Y927" s="14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32" t="s">
        <v>9</v>
      </c>
      <c r="C928" s="133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32" t="s">
        <v>9</v>
      </c>
      <c r="Y928" s="133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9" t="str">
        <f>IF(C962&lt;0,"SALDO A FAVOR","SALDO ADELANTAD0'")</f>
        <v>SALDO ADELANTAD0'</v>
      </c>
      <c r="C929" s="10">
        <f>IF(Y877&lt;=0,Y877*-1)</f>
        <v>3940.7160000000013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9" t="str">
        <f>IF(C926&lt;0,"SALDO ADELANTADO","SALDO A FAVOR'")</f>
        <v>SALDO ADELANTADO</v>
      </c>
      <c r="Y929" s="10">
        <f>IF(C926&lt;=0,C926*-1)</f>
        <v>3940.7160000000013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10</v>
      </c>
      <c r="C930" s="10">
        <f>R939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10</v>
      </c>
      <c r="Y930" s="10">
        <f>AN939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11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11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12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12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13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13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14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14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15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15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16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16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17</v>
      </c>
      <c r="C937" s="10"/>
      <c r="E937" s="134" t="s">
        <v>7</v>
      </c>
      <c r="F937" s="135"/>
      <c r="G937" s="136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17</v>
      </c>
      <c r="Y937" s="10"/>
      <c r="AA937" s="134" t="s">
        <v>7</v>
      </c>
      <c r="AB937" s="135"/>
      <c r="AC937" s="136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2"/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2"/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34" t="s">
        <v>7</v>
      </c>
      <c r="O939" s="135"/>
      <c r="P939" s="135"/>
      <c r="Q939" s="136"/>
      <c r="R939" s="18">
        <f>SUM(R923:R938)</f>
        <v>0</v>
      </c>
      <c r="S939" s="3"/>
      <c r="V939" s="17"/>
      <c r="X939" s="12"/>
      <c r="Y939" s="10"/>
      <c r="AJ939" s="134" t="s">
        <v>7</v>
      </c>
      <c r="AK939" s="135"/>
      <c r="AL939" s="135"/>
      <c r="AM939" s="136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V945" s="17"/>
      <c r="X945" s="12"/>
      <c r="Y945" s="10"/>
    </row>
    <row r="946" spans="1:43">
      <c r="B946" s="12"/>
      <c r="C946" s="10"/>
      <c r="V946" s="17"/>
      <c r="X946" s="12"/>
      <c r="Y946" s="10"/>
    </row>
    <row r="947" spans="1:43">
      <c r="B947" s="11"/>
      <c r="C947" s="10"/>
      <c r="V947" s="17"/>
      <c r="X947" s="11"/>
      <c r="Y947" s="10"/>
    </row>
    <row r="948" spans="1:43">
      <c r="B948" s="15" t="s">
        <v>18</v>
      </c>
      <c r="C948" s="16">
        <f>SUM(C929:C947)</f>
        <v>3940.7160000000013</v>
      </c>
      <c r="V948" s="17"/>
      <c r="X948" s="15" t="s">
        <v>18</v>
      </c>
      <c r="Y948" s="16">
        <f>SUM(Y929:Y947)</f>
        <v>3940.7160000000013</v>
      </c>
    </row>
    <row r="949" spans="1:43">
      <c r="D949" t="s">
        <v>22</v>
      </c>
      <c r="E949" t="s">
        <v>21</v>
      </c>
      <c r="V949" s="17"/>
      <c r="Z949" t="s">
        <v>22</v>
      </c>
      <c r="AA949" t="s">
        <v>21</v>
      </c>
    </row>
    <row r="950" spans="1:43">
      <c r="E950" s="1" t="s">
        <v>19</v>
      </c>
      <c r="V950" s="17"/>
      <c r="AA950" s="1" t="s">
        <v>19</v>
      </c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</row>
    <row r="959" spans="1:4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spans="1:43">
      <c r="V960" s="17"/>
    </row>
    <row r="961" spans="2:41">
      <c r="H961" s="138" t="s">
        <v>30</v>
      </c>
      <c r="I961" s="138"/>
      <c r="J961" s="138"/>
      <c r="V961" s="17"/>
      <c r="AA961" s="138" t="s">
        <v>31</v>
      </c>
      <c r="AB961" s="138"/>
      <c r="AC961" s="138"/>
    </row>
    <row r="962" spans="2:41">
      <c r="H962" s="138"/>
      <c r="I962" s="138"/>
      <c r="J962" s="138"/>
      <c r="V962" s="17"/>
      <c r="AA962" s="138"/>
      <c r="AB962" s="138"/>
      <c r="AC962" s="138"/>
    </row>
    <row r="963" spans="2:41">
      <c r="V963" s="17"/>
    </row>
    <row r="964" spans="2:41">
      <c r="V964" s="17"/>
    </row>
    <row r="965" spans="2:41" ht="23.25">
      <c r="B965" s="24" t="s">
        <v>73</v>
      </c>
      <c r="V965" s="17"/>
      <c r="X965" s="22" t="s">
        <v>71</v>
      </c>
    </row>
    <row r="966" spans="2:41" ht="23.25">
      <c r="B966" s="23" t="s">
        <v>32</v>
      </c>
      <c r="C966" s="20">
        <f>IF(X921="PAGADO",0,C926)</f>
        <v>-3940.7160000000013</v>
      </c>
      <c r="E966" s="139" t="s">
        <v>20</v>
      </c>
      <c r="F966" s="139"/>
      <c r="G966" s="139"/>
      <c r="H966" s="139"/>
      <c r="V966" s="17"/>
      <c r="X966" s="23" t="s">
        <v>32</v>
      </c>
      <c r="Y966" s="20">
        <f>IF(B1766="PAGADO",0,C971)</f>
        <v>-3940.7160000000013</v>
      </c>
      <c r="AA966" s="139" t="s">
        <v>20</v>
      </c>
      <c r="AB966" s="139"/>
      <c r="AC966" s="139"/>
      <c r="AD966" s="139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C994</f>
        <v>3940.7160000000013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Y994</f>
        <v>3940.7160000000013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26</v>
      </c>
      <c r="C971" s="21">
        <f>C969-C970</f>
        <v>-3940.7160000000013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27</v>
      </c>
      <c r="Y971" s="21">
        <f>Y969-Y970</f>
        <v>-3940.7160000000013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3.25">
      <c r="B972" s="6"/>
      <c r="C972" s="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41" t="str">
        <f>IF(Y971&lt;0,"NO PAGAR","COBRAR'")</f>
        <v>NO PAGAR</v>
      </c>
      <c r="Y972" s="14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3.25">
      <c r="B973" s="141" t="str">
        <f>IF(C971&lt;0,"NO PAGAR","COBRAR'")</f>
        <v>NO PAGAR</v>
      </c>
      <c r="C973" s="141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6"/>
      <c r="Y973" s="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32" t="s">
        <v>9</v>
      </c>
      <c r="C974" s="133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32" t="s">
        <v>9</v>
      </c>
      <c r="Y974" s="133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IF(Y926&lt;0,"SALDO ADELANTADO","SALDO A FAVOR '")</f>
        <v>SALDO ADELANTADO</v>
      </c>
      <c r="C975" s="10">
        <f>IF(Y926&lt;=0,Y926*-1)</f>
        <v>3940.7160000000013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IF(C971&lt;0,"SALDO ADELANTADO","SALDO A FAVOR'")</f>
        <v>SALDO ADELANTADO</v>
      </c>
      <c r="Y975" s="10">
        <f>IF(C971&lt;=0,C971*-1)</f>
        <v>3940.7160000000013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R984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AN984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134" t="s">
        <v>7</v>
      </c>
      <c r="F982" s="135"/>
      <c r="G982" s="136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134" t="s">
        <v>7</v>
      </c>
      <c r="AB982" s="135"/>
      <c r="AC982" s="136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134" t="s">
        <v>7</v>
      </c>
      <c r="O984" s="135"/>
      <c r="P984" s="135"/>
      <c r="Q984" s="136"/>
      <c r="R984" s="18">
        <f>SUM(R968:R983)</f>
        <v>0</v>
      </c>
      <c r="S984" s="3"/>
      <c r="V984" s="17"/>
      <c r="X984" s="12"/>
      <c r="Y984" s="10"/>
      <c r="AJ984" s="134" t="s">
        <v>7</v>
      </c>
      <c r="AK984" s="135"/>
      <c r="AL984" s="135"/>
      <c r="AM984" s="136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31">
      <c r="B993" s="11"/>
      <c r="C993" s="10"/>
      <c r="V993" s="17"/>
      <c r="X993" s="11"/>
      <c r="Y993" s="10"/>
    </row>
    <row r="994" spans="2:31">
      <c r="B994" s="15" t="s">
        <v>18</v>
      </c>
      <c r="C994" s="16">
        <f>SUM(C975:C993)</f>
        <v>3940.7160000000013</v>
      </c>
      <c r="D994" t="s">
        <v>22</v>
      </c>
      <c r="E994" t="s">
        <v>21</v>
      </c>
      <c r="V994" s="17"/>
      <c r="X994" s="15" t="s">
        <v>18</v>
      </c>
      <c r="Y994" s="16">
        <f>SUM(Y975:Y993)</f>
        <v>3940.7160000000013</v>
      </c>
      <c r="Z994" t="s">
        <v>22</v>
      </c>
      <c r="AA994" t="s">
        <v>21</v>
      </c>
    </row>
    <row r="995" spans="2:31">
      <c r="E995" s="1" t="s">
        <v>19</v>
      </c>
      <c r="V995" s="17"/>
      <c r="AA995" s="1" t="s">
        <v>19</v>
      </c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</row>
    <row r="1003" spans="2:31">
      <c r="V1003" s="17"/>
    </row>
    <row r="1004" spans="2:31">
      <c r="V1004" s="17"/>
    </row>
    <row r="1005" spans="2:31">
      <c r="V1005" s="17"/>
    </row>
    <row r="1006" spans="2:31">
      <c r="V1006" s="17"/>
    </row>
    <row r="1007" spans="2:31">
      <c r="V1007" s="17"/>
    </row>
    <row r="1008" spans="2:31">
      <c r="V1008" s="17"/>
      <c r="AC1008" s="137" t="s">
        <v>29</v>
      </c>
      <c r="AD1008" s="137"/>
      <c r="AE1008" s="137"/>
    </row>
    <row r="1009" spans="2:41">
      <c r="H1009" s="138" t="s">
        <v>28</v>
      </c>
      <c r="I1009" s="138"/>
      <c r="J1009" s="138"/>
      <c r="V1009" s="17"/>
      <c r="AC1009" s="137"/>
      <c r="AD1009" s="137"/>
      <c r="AE1009" s="137"/>
    </row>
    <row r="1010" spans="2:41">
      <c r="H1010" s="138"/>
      <c r="I1010" s="138"/>
      <c r="J1010" s="138"/>
      <c r="V1010" s="17"/>
      <c r="AC1010" s="137"/>
      <c r="AD1010" s="137"/>
      <c r="AE1010" s="137"/>
    </row>
    <row r="1011" spans="2:41">
      <c r="V1011" s="17"/>
    </row>
    <row r="1012" spans="2:41">
      <c r="V1012" s="17"/>
    </row>
    <row r="1013" spans="2:41" ht="23.25">
      <c r="B1013" s="22" t="s">
        <v>72</v>
      </c>
      <c r="V1013" s="17"/>
      <c r="X1013" s="22" t="s">
        <v>74</v>
      </c>
    </row>
    <row r="1014" spans="2:41" ht="23.25">
      <c r="B1014" s="23" t="s">
        <v>32</v>
      </c>
      <c r="C1014" s="20">
        <f>IF(X966="PAGADO",0,Y971)</f>
        <v>-3940.7160000000013</v>
      </c>
      <c r="E1014" s="139" t="s">
        <v>20</v>
      </c>
      <c r="F1014" s="139"/>
      <c r="G1014" s="139"/>
      <c r="H1014" s="139"/>
      <c r="V1014" s="17"/>
      <c r="X1014" s="23" t="s">
        <v>32</v>
      </c>
      <c r="Y1014" s="20">
        <f>IF(B1014="PAGADO",0,C1019)</f>
        <v>-3940.7160000000013</v>
      </c>
      <c r="AA1014" s="139" t="s">
        <v>20</v>
      </c>
      <c r="AB1014" s="139"/>
      <c r="AC1014" s="139"/>
      <c r="AD1014" s="139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C1041</f>
        <v>3940.7160000000013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Y1041</f>
        <v>3940.7160000000013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25</v>
      </c>
      <c r="C1019" s="21">
        <f>C1017-C1018</f>
        <v>-3940.7160000000013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8</v>
      </c>
      <c r="Y1019" s="21">
        <f>Y1017-Y1018</f>
        <v>-3940.7160000000013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6.25">
      <c r="B1020" s="140" t="str">
        <f>IF(C1019&lt;0,"NO PAGAR","COBRAR")</f>
        <v>NO PAGAR</v>
      </c>
      <c r="C1020" s="14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40" t="str">
        <f>IF(Y1019&lt;0,"NO PAGAR","COBRAR")</f>
        <v>NO PAGAR</v>
      </c>
      <c r="Y1020" s="14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32" t="s">
        <v>9</v>
      </c>
      <c r="C1021" s="133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32" t="s">
        <v>9</v>
      </c>
      <c r="Y1021" s="133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9" t="str">
        <f>IF(C1055&lt;0,"SALDO A FAVOR","SALDO ADELANTAD0'")</f>
        <v>SALDO ADELANTAD0'</v>
      </c>
      <c r="C1022" s="10">
        <f>IF(Y966&lt;=0,Y966*-1)</f>
        <v>3940.7160000000013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9" t="str">
        <f>IF(C1019&lt;0,"SALDO ADELANTADO","SALDO A FAVOR'")</f>
        <v>SALDO ADELANTADO</v>
      </c>
      <c r="Y1022" s="10">
        <f>IF(C1019&lt;=0,C1019*-1)</f>
        <v>3940.7160000000013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10</v>
      </c>
      <c r="C1023" s="10">
        <f>R1032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10</v>
      </c>
      <c r="Y1023" s="10">
        <f>AN1032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11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11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12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12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13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13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14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14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15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15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16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16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17</v>
      </c>
      <c r="C1030" s="10"/>
      <c r="E1030" s="134" t="s">
        <v>7</v>
      </c>
      <c r="F1030" s="135"/>
      <c r="G1030" s="136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17</v>
      </c>
      <c r="Y1030" s="10"/>
      <c r="AA1030" s="134" t="s">
        <v>7</v>
      </c>
      <c r="AB1030" s="135"/>
      <c r="AC1030" s="136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2"/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2"/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34" t="s">
        <v>7</v>
      </c>
      <c r="O1032" s="135"/>
      <c r="P1032" s="135"/>
      <c r="Q1032" s="136"/>
      <c r="R1032" s="18">
        <f>SUM(R1016:R1031)</f>
        <v>0</v>
      </c>
      <c r="S1032" s="3"/>
      <c r="V1032" s="17"/>
      <c r="X1032" s="12"/>
      <c r="Y1032" s="10"/>
      <c r="AJ1032" s="134" t="s">
        <v>7</v>
      </c>
      <c r="AK1032" s="135"/>
      <c r="AL1032" s="135"/>
      <c r="AM1032" s="136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1"/>
      <c r="C1040" s="10"/>
      <c r="V1040" s="17"/>
      <c r="X1040" s="11"/>
      <c r="Y1040" s="10"/>
    </row>
    <row r="1041" spans="1:43">
      <c r="B1041" s="15" t="s">
        <v>18</v>
      </c>
      <c r="C1041" s="16">
        <f>SUM(C1022:C1040)</f>
        <v>3940.7160000000013</v>
      </c>
      <c r="V1041" s="17"/>
      <c r="X1041" s="15" t="s">
        <v>18</v>
      </c>
      <c r="Y1041" s="16">
        <f>SUM(Y1022:Y1040)</f>
        <v>3940.7160000000013</v>
      </c>
    </row>
    <row r="1042" spans="1:43">
      <c r="D1042" t="s">
        <v>22</v>
      </c>
      <c r="E1042" t="s">
        <v>21</v>
      </c>
      <c r="V1042" s="17"/>
      <c r="Z1042" t="s">
        <v>22</v>
      </c>
      <c r="AA1042" t="s">
        <v>21</v>
      </c>
    </row>
    <row r="1043" spans="1:43">
      <c r="E1043" s="1" t="s">
        <v>19</v>
      </c>
      <c r="V1043" s="17"/>
      <c r="AA1043" s="1" t="s">
        <v>19</v>
      </c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</row>
    <row r="1052" spans="1:43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</row>
    <row r="1053" spans="1:43">
      <c r="V1053" s="17"/>
    </row>
    <row r="1054" spans="1:43">
      <c r="H1054" s="138" t="s">
        <v>30</v>
      </c>
      <c r="I1054" s="138"/>
      <c r="J1054" s="138"/>
      <c r="V1054" s="17"/>
      <c r="AA1054" s="138" t="s">
        <v>31</v>
      </c>
      <c r="AB1054" s="138"/>
      <c r="AC1054" s="138"/>
    </row>
    <row r="1055" spans="1:43">
      <c r="H1055" s="138"/>
      <c r="I1055" s="138"/>
      <c r="J1055" s="138"/>
      <c r="V1055" s="17"/>
      <c r="AA1055" s="138"/>
      <c r="AB1055" s="138"/>
      <c r="AC1055" s="138"/>
    </row>
    <row r="1056" spans="1:43">
      <c r="V1056" s="17"/>
    </row>
    <row r="1057" spans="2:41">
      <c r="V1057" s="17"/>
    </row>
    <row r="1058" spans="2:41" ht="23.25">
      <c r="B1058" s="24" t="s">
        <v>72</v>
      </c>
      <c r="V1058" s="17"/>
      <c r="X1058" s="22" t="s">
        <v>72</v>
      </c>
    </row>
    <row r="1059" spans="2:41" ht="23.25">
      <c r="B1059" s="23" t="s">
        <v>32</v>
      </c>
      <c r="C1059" s="20">
        <f>IF(X1014="PAGADO",0,C1019)</f>
        <v>-3940.7160000000013</v>
      </c>
      <c r="E1059" s="139" t="s">
        <v>20</v>
      </c>
      <c r="F1059" s="139"/>
      <c r="G1059" s="139"/>
      <c r="H1059" s="139"/>
      <c r="V1059" s="17"/>
      <c r="X1059" s="23" t="s">
        <v>32</v>
      </c>
      <c r="Y1059" s="20">
        <f>IF(B1859="PAGADO",0,C1064)</f>
        <v>-3940.7160000000013</v>
      </c>
      <c r="AA1059" s="139" t="s">
        <v>20</v>
      </c>
      <c r="AB1059" s="139"/>
      <c r="AC1059" s="139"/>
      <c r="AD1059" s="139"/>
    </row>
    <row r="1060" spans="2:41">
      <c r="B1060" s="1" t="s">
        <v>0</v>
      </c>
      <c r="C1060" s="19">
        <f>H1075</f>
        <v>0</v>
      </c>
      <c r="E1060" s="2" t="s">
        <v>1</v>
      </c>
      <c r="F1060" s="2" t="s">
        <v>2</v>
      </c>
      <c r="G1060" s="2" t="s">
        <v>3</v>
      </c>
      <c r="H1060" s="2" t="s">
        <v>4</v>
      </c>
      <c r="N1060" s="2" t="s">
        <v>1</v>
      </c>
      <c r="O1060" s="2" t="s">
        <v>5</v>
      </c>
      <c r="P1060" s="2" t="s">
        <v>4</v>
      </c>
      <c r="Q1060" s="2" t="s">
        <v>6</v>
      </c>
      <c r="R1060" s="2" t="s">
        <v>7</v>
      </c>
      <c r="S1060" s="3"/>
      <c r="V1060" s="17"/>
      <c r="X1060" s="1" t="s">
        <v>0</v>
      </c>
      <c r="Y1060" s="19">
        <f>AD1075</f>
        <v>0</v>
      </c>
      <c r="AA1060" s="2" t="s">
        <v>1</v>
      </c>
      <c r="AB1060" s="2" t="s">
        <v>2</v>
      </c>
      <c r="AC1060" s="2" t="s">
        <v>3</v>
      </c>
      <c r="AD1060" s="2" t="s">
        <v>4</v>
      </c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2:41">
      <c r="C1061" s="2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Y1061" s="2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" t="s">
        <v>24</v>
      </c>
      <c r="C1062" s="19">
        <f>IF(C1059&gt;0,C1059+C1060,C1060)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" t="s">
        <v>24</v>
      </c>
      <c r="Y1062" s="19">
        <f>IF(Y1059&gt;0,Y1059+Y1060,Y1060)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" t="s">
        <v>9</v>
      </c>
      <c r="C1063" s="20">
        <f>C1087</f>
        <v>3940.7160000000013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" t="s">
        <v>9</v>
      </c>
      <c r="Y1063" s="20">
        <f>Y1087</f>
        <v>3940.7160000000013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6" t="s">
        <v>26</v>
      </c>
      <c r="C1064" s="21">
        <f>C1062-C1063</f>
        <v>-3940.7160000000013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 t="s">
        <v>27</v>
      </c>
      <c r="Y1064" s="21">
        <f>Y1062-Y1063</f>
        <v>-3940.7160000000013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ht="23.25">
      <c r="B1065" s="6"/>
      <c r="C1065" s="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41" t="str">
        <f>IF(Y1064&lt;0,"NO PAGAR","COBRAR'")</f>
        <v>NO PAGAR</v>
      </c>
      <c r="Y1065" s="14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ht="23.25">
      <c r="B1066" s="141" t="str">
        <f>IF(C1064&lt;0,"NO PAGAR","COBRAR'")</f>
        <v>NO PAGAR</v>
      </c>
      <c r="C1066" s="141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6"/>
      <c r="Y1066" s="8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32" t="s">
        <v>9</v>
      </c>
      <c r="C1067" s="133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32" t="s">
        <v>9</v>
      </c>
      <c r="Y1067" s="133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9" t="str">
        <f>IF(Y1019&lt;0,"SALDO ADELANTADO","SALDO A FAVOR '")</f>
        <v>SALDO ADELANTADO</v>
      </c>
      <c r="C1068" s="10">
        <f>IF(Y1019&lt;=0,Y1019*-1)</f>
        <v>3940.7160000000013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9" t="str">
        <f>IF(C1064&lt;0,"SALDO ADELANTADO","SALDO A FAVOR'")</f>
        <v>SALDO ADELANTADO</v>
      </c>
      <c r="Y1068" s="10">
        <f>IF(C1064&lt;=0,C1064*-1)</f>
        <v>3940.7160000000013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10</v>
      </c>
      <c r="C1069" s="10">
        <f>R1077</f>
        <v>0</v>
      </c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10</v>
      </c>
      <c r="Y1069" s="10">
        <f>AN1077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11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11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12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12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13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13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14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14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15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15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16</v>
      </c>
      <c r="C1075" s="10"/>
      <c r="E1075" s="134" t="s">
        <v>7</v>
      </c>
      <c r="F1075" s="135"/>
      <c r="G1075" s="136"/>
      <c r="H1075" s="5">
        <f>SUM(H1061:H1074)</f>
        <v>0</v>
      </c>
      <c r="N1075" s="3"/>
      <c r="O1075" s="3"/>
      <c r="P1075" s="3"/>
      <c r="Q1075" s="3"/>
      <c r="R1075" s="18"/>
      <c r="S1075" s="3"/>
      <c r="V1075" s="17"/>
      <c r="X1075" s="11" t="s">
        <v>16</v>
      </c>
      <c r="Y1075" s="10"/>
      <c r="AA1075" s="134" t="s">
        <v>7</v>
      </c>
      <c r="AB1075" s="135"/>
      <c r="AC1075" s="136"/>
      <c r="AD1075" s="5">
        <f>SUM(AD1061:AD1074)</f>
        <v>0</v>
      </c>
      <c r="AJ1075" s="3"/>
      <c r="AK1075" s="3"/>
      <c r="AL1075" s="3"/>
      <c r="AM1075" s="3"/>
      <c r="AN1075" s="18"/>
      <c r="AO1075" s="3"/>
    </row>
    <row r="1076" spans="2:41">
      <c r="B1076" s="11" t="s">
        <v>17</v>
      </c>
      <c r="C1076" s="10"/>
      <c r="E1076" s="13"/>
      <c r="F1076" s="13"/>
      <c r="G1076" s="13"/>
      <c r="N1076" s="3"/>
      <c r="O1076" s="3"/>
      <c r="P1076" s="3"/>
      <c r="Q1076" s="3"/>
      <c r="R1076" s="18"/>
      <c r="S1076" s="3"/>
      <c r="V1076" s="17"/>
      <c r="X1076" s="11" t="s">
        <v>17</v>
      </c>
      <c r="Y1076" s="10"/>
      <c r="AA1076" s="13"/>
      <c r="AB1076" s="13"/>
      <c r="AC1076" s="13"/>
      <c r="AJ1076" s="3"/>
      <c r="AK1076" s="3"/>
      <c r="AL1076" s="3"/>
      <c r="AM1076" s="3"/>
      <c r="AN1076" s="18"/>
      <c r="AO1076" s="3"/>
    </row>
    <row r="1077" spans="2:41">
      <c r="B1077" s="12"/>
      <c r="C1077" s="10"/>
      <c r="N1077" s="134" t="s">
        <v>7</v>
      </c>
      <c r="O1077" s="135"/>
      <c r="P1077" s="135"/>
      <c r="Q1077" s="136"/>
      <c r="R1077" s="18">
        <f>SUM(R1061:R1076)</f>
        <v>0</v>
      </c>
      <c r="S1077" s="3"/>
      <c r="V1077" s="17"/>
      <c r="X1077" s="12"/>
      <c r="Y1077" s="10"/>
      <c r="AJ1077" s="134" t="s">
        <v>7</v>
      </c>
      <c r="AK1077" s="135"/>
      <c r="AL1077" s="135"/>
      <c r="AM1077" s="136"/>
      <c r="AN1077" s="18">
        <f>SUM(AN1061:AN1076)</f>
        <v>0</v>
      </c>
      <c r="AO1077" s="3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E1080" s="14"/>
      <c r="V1080" s="17"/>
      <c r="X1080" s="12"/>
      <c r="Y1080" s="10"/>
      <c r="AA1080" s="14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1"/>
      <c r="C1086" s="10"/>
      <c r="V1086" s="17"/>
      <c r="X1086" s="11"/>
      <c r="Y1086" s="10"/>
    </row>
    <row r="1087" spans="2:41">
      <c r="B1087" s="15" t="s">
        <v>18</v>
      </c>
      <c r="C1087" s="16">
        <f>SUM(C1068:C1086)</f>
        <v>3940.7160000000013</v>
      </c>
      <c r="D1087" t="s">
        <v>22</v>
      </c>
      <c r="E1087" t="s">
        <v>21</v>
      </c>
      <c r="V1087" s="17"/>
      <c r="X1087" s="15" t="s">
        <v>18</v>
      </c>
      <c r="Y1087" s="16">
        <f>SUM(Y1068:Y1086)</f>
        <v>3940.7160000000013</v>
      </c>
      <c r="Z1087" t="s">
        <v>22</v>
      </c>
      <c r="AA1087" t="s">
        <v>21</v>
      </c>
    </row>
    <row r="1088" spans="2:41">
      <c r="E1088" s="1" t="s">
        <v>19</v>
      </c>
      <c r="V1088" s="17"/>
      <c r="AA1088" s="1" t="s">
        <v>19</v>
      </c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</sheetData>
  <mergeCells count="290">
    <mergeCell ref="E1075:G1075"/>
    <mergeCell ref="AA1075:AC1075"/>
    <mergeCell ref="N1077:Q1077"/>
    <mergeCell ref="AJ1077:AM1077"/>
    <mergeCell ref="E1059:H1059"/>
    <mergeCell ref="AA1059:AD1059"/>
    <mergeCell ref="X1065:Y1065"/>
    <mergeCell ref="B1066:C1066"/>
    <mergeCell ref="B1067:C1067"/>
    <mergeCell ref="X1067:Y1067"/>
    <mergeCell ref="E1030:G1030"/>
    <mergeCell ref="AA1030:AC1030"/>
    <mergeCell ref="N1032:Q1032"/>
    <mergeCell ref="AJ1032:AM1032"/>
    <mergeCell ref="H1054:J1055"/>
    <mergeCell ref="AA1054:AC1055"/>
    <mergeCell ref="E1014:H1014"/>
    <mergeCell ref="AA1014:AD1014"/>
    <mergeCell ref="B1020:C1020"/>
    <mergeCell ref="X1020:Y1020"/>
    <mergeCell ref="B1021:C1021"/>
    <mergeCell ref="X1021:Y1021"/>
    <mergeCell ref="E982:G982"/>
    <mergeCell ref="AA982:AC982"/>
    <mergeCell ref="N984:Q984"/>
    <mergeCell ref="AJ984:AM984"/>
    <mergeCell ref="AC1008:AE1010"/>
    <mergeCell ref="H1009:J1010"/>
    <mergeCell ref="E966:H966"/>
    <mergeCell ref="AA966:AD966"/>
    <mergeCell ref="X972:Y972"/>
    <mergeCell ref="B973:C973"/>
    <mergeCell ref="B974:C974"/>
    <mergeCell ref="X974:Y974"/>
    <mergeCell ref="E937:G937"/>
    <mergeCell ref="AA937:AC937"/>
    <mergeCell ref="N939:Q939"/>
    <mergeCell ref="AJ939:AM939"/>
    <mergeCell ref="H961:J962"/>
    <mergeCell ref="AA961:AC962"/>
    <mergeCell ref="E921:H921"/>
    <mergeCell ref="AA921:AD921"/>
    <mergeCell ref="B927:C927"/>
    <mergeCell ref="X927:Y927"/>
    <mergeCell ref="B928:C928"/>
    <mergeCell ref="X928:Y928"/>
    <mergeCell ref="E888:G888"/>
    <mergeCell ref="AA888:AC888"/>
    <mergeCell ref="N890:Q890"/>
    <mergeCell ref="AJ890:AM890"/>
    <mergeCell ref="AC915:AE917"/>
    <mergeCell ref="H916:J917"/>
    <mergeCell ref="E872:H872"/>
    <mergeCell ref="AA872:AD872"/>
    <mergeCell ref="X878:Y878"/>
    <mergeCell ref="B879:C879"/>
    <mergeCell ref="B880:C880"/>
    <mergeCell ref="X880:Y880"/>
    <mergeCell ref="E843:G843"/>
    <mergeCell ref="AA843:AC843"/>
    <mergeCell ref="N845:Q845"/>
    <mergeCell ref="AJ845:AM845"/>
    <mergeCell ref="H867:J868"/>
    <mergeCell ref="AA867:AC868"/>
    <mergeCell ref="E827:H827"/>
    <mergeCell ref="AA827:AD827"/>
    <mergeCell ref="B833:C833"/>
    <mergeCell ref="X833:Y833"/>
    <mergeCell ref="B834:C834"/>
    <mergeCell ref="X834:Y834"/>
    <mergeCell ref="E795:G795"/>
    <mergeCell ref="AA795:AC795"/>
    <mergeCell ref="N797:Q797"/>
    <mergeCell ref="AJ797:AM797"/>
    <mergeCell ref="AC821:AE823"/>
    <mergeCell ref="H822:J823"/>
    <mergeCell ref="E779:H779"/>
    <mergeCell ref="AA779:AD779"/>
    <mergeCell ref="X785:Y785"/>
    <mergeCell ref="B786:C786"/>
    <mergeCell ref="B787:C787"/>
    <mergeCell ref="X787:Y787"/>
    <mergeCell ref="E750:G750"/>
    <mergeCell ref="AA750:AC750"/>
    <mergeCell ref="N752:Q752"/>
    <mergeCell ref="AJ752:AM752"/>
    <mergeCell ref="H774:J775"/>
    <mergeCell ref="AA774:AC775"/>
    <mergeCell ref="E734:H734"/>
    <mergeCell ref="AA734:AD734"/>
    <mergeCell ref="B740:C740"/>
    <mergeCell ref="X740:Y740"/>
    <mergeCell ref="B741:C741"/>
    <mergeCell ref="X741:Y741"/>
    <mergeCell ref="E702:G702"/>
    <mergeCell ref="AA702:AC702"/>
    <mergeCell ref="N704:Q704"/>
    <mergeCell ref="AJ704:AM704"/>
    <mergeCell ref="AC728:AE730"/>
    <mergeCell ref="H729:J730"/>
    <mergeCell ref="E686:H686"/>
    <mergeCell ref="AA686:AD686"/>
    <mergeCell ref="X692:Y692"/>
    <mergeCell ref="B693:C693"/>
    <mergeCell ref="B694:C694"/>
    <mergeCell ref="X694:Y694"/>
    <mergeCell ref="E657:G657"/>
    <mergeCell ref="AA657:AC657"/>
    <mergeCell ref="N659:Q659"/>
    <mergeCell ref="AJ659:AM659"/>
    <mergeCell ref="H681:J682"/>
    <mergeCell ref="AA681:AC682"/>
    <mergeCell ref="E641:H641"/>
    <mergeCell ref="AA641:AD641"/>
    <mergeCell ref="B647:C647"/>
    <mergeCell ref="X647:Y647"/>
    <mergeCell ref="B648:C648"/>
    <mergeCell ref="X648:Y648"/>
    <mergeCell ref="E609:G609"/>
    <mergeCell ref="AA609:AC609"/>
    <mergeCell ref="N611:Q611"/>
    <mergeCell ref="AJ611:AM611"/>
    <mergeCell ref="AC635:AE637"/>
    <mergeCell ref="H636:J637"/>
    <mergeCell ref="E593:H593"/>
    <mergeCell ref="AA593:AD593"/>
    <mergeCell ref="X599:Y599"/>
    <mergeCell ref="B600:C600"/>
    <mergeCell ref="B601:C601"/>
    <mergeCell ref="X601:Y601"/>
    <mergeCell ref="E564:G564"/>
    <mergeCell ref="AA564:AC564"/>
    <mergeCell ref="N566:Q566"/>
    <mergeCell ref="AJ566:AM566"/>
    <mergeCell ref="H588:J589"/>
    <mergeCell ref="AA588:AC589"/>
    <mergeCell ref="E548:H548"/>
    <mergeCell ref="AA548:AD548"/>
    <mergeCell ref="B554:C554"/>
    <mergeCell ref="X554:Y554"/>
    <mergeCell ref="B555:C555"/>
    <mergeCell ref="X555:Y555"/>
    <mergeCell ref="E510:G510"/>
    <mergeCell ref="AA510:AC510"/>
    <mergeCell ref="N512:Q512"/>
    <mergeCell ref="AJ512:AM512"/>
    <mergeCell ref="AC542:AE544"/>
    <mergeCell ref="H543:J544"/>
    <mergeCell ref="E494:H494"/>
    <mergeCell ref="AA494:AD494"/>
    <mergeCell ref="X500:Y500"/>
    <mergeCell ref="B501:C501"/>
    <mergeCell ref="B502:C502"/>
    <mergeCell ref="X502:Y502"/>
    <mergeCell ref="E465:G465"/>
    <mergeCell ref="AA465:AC465"/>
    <mergeCell ref="N467:Q467"/>
    <mergeCell ref="AJ467:AM467"/>
    <mergeCell ref="H489:J490"/>
    <mergeCell ref="AA489:AC490"/>
    <mergeCell ref="E449:H449"/>
    <mergeCell ref="AA449:AD449"/>
    <mergeCell ref="B455:C455"/>
    <mergeCell ref="X455:Y455"/>
    <mergeCell ref="B456:C456"/>
    <mergeCell ref="X456:Y456"/>
    <mergeCell ref="AA413:AC413"/>
    <mergeCell ref="N415:Q415"/>
    <mergeCell ref="AJ415:AM415"/>
    <mergeCell ref="AC443:AE445"/>
    <mergeCell ref="H444:J445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98"/>
  <sheetViews>
    <sheetView topLeftCell="A381" zoomScale="85" zoomScaleNormal="85" workbookViewId="0">
      <selection activeCell="E403" sqref="E403:H403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39" t="s">
        <v>79</v>
      </c>
      <c r="F8" s="139"/>
      <c r="G8" s="139"/>
      <c r="H8" s="139"/>
      <c r="V8" s="17"/>
      <c r="X8" s="23" t="s">
        <v>32</v>
      </c>
      <c r="Y8" s="20">
        <f>IF(B8="PAGADO",0,C13)</f>
        <v>0</v>
      </c>
      <c r="AA8" s="139" t="s">
        <v>148</v>
      </c>
      <c r="AB8" s="139"/>
      <c r="AC8" s="139"/>
      <c r="AD8" s="139"/>
      <c r="AK8" s="147" t="s">
        <v>110</v>
      </c>
      <c r="AL8" s="147"/>
      <c r="AM8" s="14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NO PAGAR</v>
      </c>
      <c r="Y14" s="14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34" t="s">
        <v>7</v>
      </c>
      <c r="AB24" s="135"/>
      <c r="AC24" s="136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39" t="s">
        <v>79</v>
      </c>
      <c r="F53" s="139"/>
      <c r="G53" s="139"/>
      <c r="H53" s="139"/>
      <c r="V53" s="17"/>
      <c r="X53" s="23" t="s">
        <v>32</v>
      </c>
      <c r="Y53" s="20">
        <f>IF(B53="PAGADO",0,C58)</f>
        <v>251.97000000000011</v>
      </c>
      <c r="AA53" s="139" t="s">
        <v>148</v>
      </c>
      <c r="AB53" s="139"/>
      <c r="AC53" s="139"/>
      <c r="AD53" s="139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34" t="s">
        <v>7</v>
      </c>
      <c r="F69" s="135"/>
      <c r="G69" s="136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37" t="s">
        <v>29</v>
      </c>
      <c r="AD97" s="137"/>
      <c r="AE97" s="137"/>
    </row>
    <row r="98" spans="2:41">
      <c r="H98" s="138" t="s">
        <v>28</v>
      </c>
      <c r="I98" s="138"/>
      <c r="J98" s="138"/>
      <c r="V98" s="17"/>
      <c r="AC98" s="137"/>
      <c r="AD98" s="137"/>
      <c r="AE98" s="137"/>
    </row>
    <row r="99" spans="2:41">
      <c r="H99" s="138"/>
      <c r="I99" s="138"/>
      <c r="J99" s="138"/>
      <c r="V99" s="17"/>
      <c r="AC99" s="137"/>
      <c r="AD99" s="137"/>
      <c r="AE99" s="13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39" t="s">
        <v>79</v>
      </c>
      <c r="F103" s="139"/>
      <c r="G103" s="139"/>
      <c r="H103" s="139"/>
      <c r="V103" s="17"/>
      <c r="X103" s="23" t="s">
        <v>156</v>
      </c>
      <c r="Y103" s="20">
        <f>IF(B103="PAGADO",0,C108)</f>
        <v>1501.97</v>
      </c>
      <c r="AA103" s="139" t="s">
        <v>79</v>
      </c>
      <c r="AB103" s="139"/>
      <c r="AC103" s="139"/>
      <c r="AD103" s="139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40" t="str">
        <f>IF(C108&lt;0,"NO PAGAR","COBRAR")</f>
        <v>COBRAR</v>
      </c>
      <c r="C109" s="14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40" t="str">
        <f>IF(Y108&lt;0,"NO PAGAR","COBRAR")</f>
        <v>COBRAR</v>
      </c>
      <c r="Y109" s="14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2" t="s">
        <v>9</v>
      </c>
      <c r="C110" s="133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2" t="s">
        <v>9</v>
      </c>
      <c r="Y110" s="133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34" t="s">
        <v>7</v>
      </c>
      <c r="F119" s="135"/>
      <c r="G119" s="136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4" t="s">
        <v>7</v>
      </c>
      <c r="AB119" s="135"/>
      <c r="AC119" s="136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34" t="s">
        <v>7</v>
      </c>
      <c r="O121" s="135"/>
      <c r="P121" s="135"/>
      <c r="Q121" s="136"/>
      <c r="R121" s="18">
        <f>SUM(R105:R120)</f>
        <v>0</v>
      </c>
      <c r="S121" s="3"/>
      <c r="V121" s="17"/>
      <c r="X121" s="12"/>
      <c r="Y121" s="10"/>
      <c r="AJ121" s="134" t="s">
        <v>7</v>
      </c>
      <c r="AK121" s="135"/>
      <c r="AL121" s="135"/>
      <c r="AM121" s="136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38" t="s">
        <v>30</v>
      </c>
      <c r="I130" s="138"/>
      <c r="J130" s="138"/>
      <c r="V130" s="17"/>
      <c r="AA130" s="138" t="s">
        <v>31</v>
      </c>
      <c r="AB130" s="138"/>
      <c r="AC130" s="138"/>
    </row>
    <row r="131" spans="2:41">
      <c r="H131" s="138"/>
      <c r="I131" s="138"/>
      <c r="J131" s="138"/>
      <c r="V131" s="17"/>
      <c r="AA131" s="138"/>
      <c r="AB131" s="138"/>
      <c r="AC131" s="138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39" t="s">
        <v>148</v>
      </c>
      <c r="F135" s="139"/>
      <c r="G135" s="139"/>
      <c r="H135" s="139"/>
      <c r="V135" s="17"/>
      <c r="X135" s="23" t="s">
        <v>32</v>
      </c>
      <c r="Y135" s="20">
        <f>IF(B135="PAGADO",0,C140)</f>
        <v>0</v>
      </c>
      <c r="AA135" s="139" t="s">
        <v>358</v>
      </c>
      <c r="AB135" s="139"/>
      <c r="AC135" s="139"/>
      <c r="AD135" s="139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41" t="str">
        <f>IF(Y140&lt;0,"NO PAGAR","COBRAR'")</f>
        <v>COBRAR'</v>
      </c>
      <c r="Y141" s="141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41" t="str">
        <f>IF(C140&lt;0,"NO PAGAR","COBRAR'")</f>
        <v>COBRAR'</v>
      </c>
      <c r="C142" s="141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32" t="s">
        <v>9</v>
      </c>
      <c r="C143" s="133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2" t="s">
        <v>9</v>
      </c>
      <c r="Y143" s="133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34" t="s">
        <v>7</v>
      </c>
      <c r="F151" s="135"/>
      <c r="G151" s="136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34" t="s">
        <v>7</v>
      </c>
      <c r="AB151" s="135"/>
      <c r="AC151" s="136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34" t="s">
        <v>7</v>
      </c>
      <c r="O153" s="135"/>
      <c r="P153" s="135"/>
      <c r="Q153" s="136"/>
      <c r="R153" s="18">
        <f>SUM(R137:R152)</f>
        <v>0</v>
      </c>
      <c r="S153" s="3"/>
      <c r="V153" s="17"/>
      <c r="X153" s="12"/>
      <c r="Y153" s="10"/>
      <c r="AJ153" s="134" t="s">
        <v>7</v>
      </c>
      <c r="AK153" s="135"/>
      <c r="AL153" s="135"/>
      <c r="AM153" s="136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37" t="s">
        <v>29</v>
      </c>
      <c r="AD169" s="137"/>
      <c r="AE169" s="137"/>
    </row>
    <row r="170" spans="2:41">
      <c r="H170" s="138" t="s">
        <v>28</v>
      </c>
      <c r="I170" s="138"/>
      <c r="J170" s="138"/>
      <c r="V170" s="17"/>
      <c r="AC170" s="137"/>
      <c r="AD170" s="137"/>
      <c r="AE170" s="137"/>
    </row>
    <row r="171" spans="2:41">
      <c r="H171" s="138"/>
      <c r="I171" s="138"/>
      <c r="J171" s="138"/>
      <c r="V171" s="17"/>
      <c r="AC171" s="137"/>
      <c r="AD171" s="137"/>
      <c r="AE171" s="13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39" t="s">
        <v>79</v>
      </c>
      <c r="F175" s="139"/>
      <c r="G175" s="139"/>
      <c r="H175" s="139"/>
      <c r="V175" s="17"/>
      <c r="X175" s="23" t="s">
        <v>32</v>
      </c>
      <c r="Y175" s="20">
        <f>IF(B175="PAGADO",0,C180)</f>
        <v>0</v>
      </c>
      <c r="AA175" s="139" t="s">
        <v>358</v>
      </c>
      <c r="AB175" s="139"/>
      <c r="AC175" s="139"/>
      <c r="AD175" s="139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501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40" t="str">
        <f>IF(C180&lt;0,"NO PAGAR","COBRAR")</f>
        <v>COBRAR</v>
      </c>
      <c r="C181" s="14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40" t="str">
        <f>IF(Y180&lt;0,"NO PAGAR","COBRAR")</f>
        <v>NO PAGAR</v>
      </c>
      <c r="Y181" s="14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32" t="s">
        <v>9</v>
      </c>
      <c r="C182" s="133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2" t="s">
        <v>9</v>
      </c>
      <c r="Y182" s="133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34" t="s">
        <v>7</v>
      </c>
      <c r="F191" s="135"/>
      <c r="G191" s="136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34" t="s">
        <v>7</v>
      </c>
      <c r="AB191" s="135"/>
      <c r="AC191" s="136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34" t="s">
        <v>7</v>
      </c>
      <c r="O193" s="135"/>
      <c r="P193" s="135"/>
      <c r="Q193" s="136"/>
      <c r="R193" s="18">
        <f>SUM(R177:R192)</f>
        <v>400</v>
      </c>
      <c r="S193" s="3"/>
      <c r="V193" s="17"/>
      <c r="X193" s="12"/>
      <c r="Y193" s="10"/>
      <c r="AJ193" s="134" t="s">
        <v>7</v>
      </c>
      <c r="AK193" s="135"/>
      <c r="AL193" s="135"/>
      <c r="AM193" s="136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38" t="s">
        <v>30</v>
      </c>
      <c r="I207" s="138"/>
      <c r="J207" s="138"/>
      <c r="V207" s="17"/>
      <c r="AA207" s="138" t="s">
        <v>31</v>
      </c>
      <c r="AB207" s="138"/>
      <c r="AC207" s="138"/>
    </row>
    <row r="208" spans="1:43">
      <c r="H208" s="138"/>
      <c r="I208" s="138"/>
      <c r="J208" s="138"/>
      <c r="V208" s="17"/>
      <c r="AA208" s="138"/>
      <c r="AB208" s="138"/>
      <c r="AC208" s="138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39" t="s">
        <v>358</v>
      </c>
      <c r="F212" s="139"/>
      <c r="G212" s="139"/>
      <c r="H212" s="139"/>
      <c r="V212" s="17"/>
      <c r="X212" s="23" t="s">
        <v>130</v>
      </c>
      <c r="Y212" s="20">
        <f>IF(B212="PAGADO",0,C217)</f>
        <v>0</v>
      </c>
      <c r="AA212" s="139" t="s">
        <v>561</v>
      </c>
      <c r="AB212" s="139"/>
      <c r="AC212" s="139"/>
      <c r="AD212" s="139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505</v>
      </c>
      <c r="G214" s="3" t="s">
        <v>506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552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514</v>
      </c>
      <c r="G215" s="3" t="s">
        <v>513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552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514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514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565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512</v>
      </c>
      <c r="G218" s="3" t="s">
        <v>515</v>
      </c>
      <c r="H218" s="5">
        <v>340</v>
      </c>
      <c r="N218" s="3"/>
      <c r="O218" s="3"/>
      <c r="P218" s="3"/>
      <c r="Q218" s="3"/>
      <c r="R218" s="18"/>
      <c r="S218" s="3"/>
      <c r="V218" s="17"/>
      <c r="X218" s="141" t="str">
        <f>IF(Y217&lt;0,"NO PAGAR","COBRAR'")</f>
        <v>COBRAR'</v>
      </c>
      <c r="Y218" s="141"/>
      <c r="AA218" s="4">
        <v>44945</v>
      </c>
      <c r="AB218" s="3" t="s">
        <v>566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41" t="str">
        <f>IF(C217&lt;0,"NO PAGAR","COBRAR'")</f>
        <v>COBRAR'</v>
      </c>
      <c r="C219" s="141"/>
      <c r="E219" s="4">
        <v>44981</v>
      </c>
      <c r="F219" s="3" t="s">
        <v>512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566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32" t="s">
        <v>9</v>
      </c>
      <c r="C220" s="133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2" t="s">
        <v>9</v>
      </c>
      <c r="Y220" s="133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34" t="s">
        <v>7</v>
      </c>
      <c r="F228" s="135"/>
      <c r="G228" s="136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34" t="s">
        <v>7</v>
      </c>
      <c r="AB228" s="135"/>
      <c r="AC228" s="136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570</v>
      </c>
      <c r="Y229" s="80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34" t="s">
        <v>7</v>
      </c>
      <c r="O230" s="135"/>
      <c r="P230" s="135"/>
      <c r="Q230" s="136"/>
      <c r="R230" s="18">
        <f>SUM(R214:R229)</f>
        <v>0</v>
      </c>
      <c r="S230" s="3"/>
      <c r="V230" s="17"/>
      <c r="X230" s="12"/>
      <c r="Y230" s="10"/>
      <c r="AJ230" s="134" t="s">
        <v>7</v>
      </c>
      <c r="AK230" s="135"/>
      <c r="AL230" s="135"/>
      <c r="AM230" s="136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37" t="s">
        <v>29</v>
      </c>
      <c r="AD253" s="137"/>
      <c r="AE253" s="137"/>
    </row>
    <row r="254" spans="5:31">
      <c r="H254" s="138" t="s">
        <v>28</v>
      </c>
      <c r="I254" s="138"/>
      <c r="J254" s="138"/>
      <c r="V254" s="17"/>
      <c r="AC254" s="137"/>
      <c r="AD254" s="137"/>
      <c r="AE254" s="137"/>
    </row>
    <row r="255" spans="5:31">
      <c r="H255" s="138"/>
      <c r="I255" s="138"/>
      <c r="J255" s="138"/>
      <c r="V255" s="17"/>
      <c r="AC255" s="137"/>
      <c r="AD255" s="137"/>
      <c r="AE255" s="13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39" t="s">
        <v>561</v>
      </c>
      <c r="F259" s="139"/>
      <c r="G259" s="139"/>
      <c r="H259" s="139"/>
      <c r="V259" s="17"/>
      <c r="X259" s="23" t="s">
        <v>32</v>
      </c>
      <c r="Y259" s="20">
        <f>IF(B259="PAGADO",0,C264)</f>
        <v>0</v>
      </c>
      <c r="AA259" s="139" t="s">
        <v>622</v>
      </c>
      <c r="AB259" s="139"/>
      <c r="AC259" s="139"/>
      <c r="AD259" s="139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607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40" t="str">
        <f>IF(C264&lt;0,"NO PAGAR","COBRAR")</f>
        <v>COBRAR</v>
      </c>
      <c r="C265" s="14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40" t="str">
        <f>IF(Y264&lt;0,"NO PAGAR","COBRAR")</f>
        <v>COBRAR</v>
      </c>
      <c r="Y265" s="14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32" t="s">
        <v>9</v>
      </c>
      <c r="C266" s="133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2" t="s">
        <v>9</v>
      </c>
      <c r="Y266" s="133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648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632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34" t="s">
        <v>7</v>
      </c>
      <c r="F275" s="135"/>
      <c r="G275" s="136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673</v>
      </c>
      <c r="Y275" s="10"/>
      <c r="AA275" s="134" t="s">
        <v>7</v>
      </c>
      <c r="AB275" s="135"/>
      <c r="AC275" s="136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34" t="s">
        <v>7</v>
      </c>
      <c r="O277" s="135"/>
      <c r="P277" s="135"/>
      <c r="Q277" s="136"/>
      <c r="R277" s="18">
        <f>SUM(R261:R276)</f>
        <v>100</v>
      </c>
      <c r="S277" s="3"/>
      <c r="V277" s="17"/>
      <c r="X277" s="12"/>
      <c r="Y277" s="10"/>
      <c r="AJ277" s="134" t="s">
        <v>7</v>
      </c>
      <c r="AK277" s="135"/>
      <c r="AL277" s="135"/>
      <c r="AM277" s="136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38" t="s">
        <v>30</v>
      </c>
      <c r="I299" s="138"/>
      <c r="J299" s="138"/>
      <c r="V299" s="17"/>
      <c r="AA299" s="138" t="s">
        <v>31</v>
      </c>
      <c r="AB299" s="138"/>
      <c r="AC299" s="138"/>
    </row>
    <row r="300" spans="1:43">
      <c r="H300" s="138"/>
      <c r="I300" s="138"/>
      <c r="J300" s="138"/>
      <c r="V300" s="17"/>
      <c r="AA300" s="138"/>
      <c r="AB300" s="138"/>
      <c r="AC300" s="138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39" t="s">
        <v>358</v>
      </c>
      <c r="F304" s="139"/>
      <c r="G304" s="139"/>
      <c r="H304" s="139"/>
      <c r="V304" s="17"/>
      <c r="X304" s="23" t="s">
        <v>32</v>
      </c>
      <c r="Y304" s="20">
        <f>IF(B1098="PAGADO",0,C309)</f>
        <v>240</v>
      </c>
      <c r="AA304" s="139" t="s">
        <v>699</v>
      </c>
      <c r="AB304" s="139"/>
      <c r="AC304" s="139"/>
      <c r="AD304" s="139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698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41" t="str">
        <f>IF(Y309&lt;0,"NO PAGAR","COBRAR'")</f>
        <v>COBRAR'</v>
      </c>
      <c r="Y310" s="141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41" t="str">
        <f>IF(C309&lt;0,"NO PAGAR","COBRAR'")</f>
        <v>COBRAR'</v>
      </c>
      <c r="C311" s="141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32" t="s">
        <v>9</v>
      </c>
      <c r="C312" s="133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2" t="s">
        <v>9</v>
      </c>
      <c r="Y312" s="133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674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676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676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676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681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34" t="s">
        <v>7</v>
      </c>
      <c r="F320" s="135"/>
      <c r="G320" s="136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34" t="s">
        <v>7</v>
      </c>
      <c r="AB320" s="135"/>
      <c r="AC320" s="136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673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717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34" t="s">
        <v>7</v>
      </c>
      <c r="O322" s="135"/>
      <c r="P322" s="135"/>
      <c r="Q322" s="136"/>
      <c r="R322" s="18">
        <f>SUM(R306:R321)</f>
        <v>2552.6999999999998</v>
      </c>
      <c r="S322" s="3"/>
      <c r="V322" s="17"/>
      <c r="X322" s="11"/>
      <c r="Y322" s="10"/>
      <c r="AJ322" s="134" t="s">
        <v>7</v>
      </c>
      <c r="AK322" s="135"/>
      <c r="AL322" s="135"/>
      <c r="AM322" s="136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38" t="s">
        <v>28</v>
      </c>
      <c r="I347" s="138"/>
      <c r="J347" s="138"/>
      <c r="V347" s="17"/>
    </row>
    <row r="348" spans="2:30">
      <c r="H348" s="138"/>
      <c r="I348" s="138"/>
      <c r="J348" s="138"/>
      <c r="V348" s="17"/>
    </row>
    <row r="349" spans="2:30">
      <c r="V349" s="17"/>
      <c r="X349" s="149" t="s">
        <v>64</v>
      </c>
      <c r="AB349" s="144" t="s">
        <v>29</v>
      </c>
      <c r="AC349" s="144"/>
      <c r="AD349" s="144"/>
    </row>
    <row r="350" spans="2:30">
      <c r="V350" s="17"/>
      <c r="X350" s="149"/>
      <c r="AB350" s="144"/>
      <c r="AC350" s="144"/>
      <c r="AD350" s="144"/>
    </row>
    <row r="351" spans="2:30" ht="23.25">
      <c r="B351" s="22" t="s">
        <v>64</v>
      </c>
      <c r="V351" s="17"/>
      <c r="X351" s="149"/>
      <c r="AB351" s="144"/>
      <c r="AC351" s="144"/>
      <c r="AD351" s="144"/>
    </row>
    <row r="352" spans="2:30" ht="23.25">
      <c r="B352" s="23" t="s">
        <v>130</v>
      </c>
      <c r="C352" s="20">
        <f>IF(X304="PAGADO",0,Y309)</f>
        <v>229.98</v>
      </c>
      <c r="E352" s="139" t="s">
        <v>561</v>
      </c>
      <c r="F352" s="139"/>
      <c r="G352" s="139"/>
      <c r="H352" s="139"/>
      <c r="V352" s="17"/>
      <c r="X352" s="23" t="s">
        <v>130</v>
      </c>
      <c r="Y352" s="20">
        <f>IF(B352="PAGADO",0,C357)</f>
        <v>0</v>
      </c>
      <c r="AA352" s="139" t="s">
        <v>699</v>
      </c>
      <c r="AB352" s="139"/>
      <c r="AC352" s="139"/>
      <c r="AD352" s="139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759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40" t="str">
        <f>IF(C357&lt;0,"NO PAGAR","COBRAR")</f>
        <v>COBRAR</v>
      </c>
      <c r="C358" s="14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40" t="str">
        <f>IF(Y357&lt;0,"NO PAGAR","COBRAR")</f>
        <v>COBRAR</v>
      </c>
      <c r="Y358" s="140"/>
      <c r="AA358" s="4">
        <v>45024</v>
      </c>
      <c r="AB358" s="3" t="s">
        <v>201</v>
      </c>
      <c r="AC358" s="3" t="s">
        <v>759</v>
      </c>
      <c r="AD358" s="5">
        <v>180</v>
      </c>
      <c r="AJ358" s="3"/>
      <c r="AK358" s="3"/>
      <c r="AL358" s="3"/>
      <c r="AM358" s="3"/>
      <c r="AN358" s="18"/>
    </row>
    <row r="359" spans="2:44">
      <c r="B359" s="132" t="s">
        <v>9</v>
      </c>
      <c r="C359" s="133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2" t="s">
        <v>9</v>
      </c>
      <c r="Y359" s="133"/>
      <c r="AA359" s="4">
        <v>45005</v>
      </c>
      <c r="AB359" s="3" t="s">
        <v>779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779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34" t="s">
        <v>7</v>
      </c>
      <c r="AK363" s="135"/>
      <c r="AL363" s="135"/>
      <c r="AM363" s="136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784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763</v>
      </c>
      <c r="Y367" s="10">
        <v>18.02</v>
      </c>
      <c r="AA367" s="4"/>
      <c r="AB367" s="3"/>
      <c r="AC367" s="3"/>
      <c r="AD367" s="5"/>
      <c r="AH367" s="121" t="s">
        <v>473</v>
      </c>
      <c r="AI367" s="114">
        <v>24303</v>
      </c>
      <c r="AJ367" s="63" t="s">
        <v>469</v>
      </c>
      <c r="AK367" s="64">
        <v>45033</v>
      </c>
      <c r="AL367" s="61">
        <v>1720145711</v>
      </c>
      <c r="AM367" s="61" t="s">
        <v>148</v>
      </c>
      <c r="AN367" s="121" t="s">
        <v>479</v>
      </c>
      <c r="AO367" s="61">
        <v>514782</v>
      </c>
      <c r="AP367" s="66">
        <v>91.427000000000007</v>
      </c>
      <c r="AQ367" s="66">
        <v>160</v>
      </c>
      <c r="AR367" s="62"/>
    </row>
    <row r="368" spans="2:44" ht="15.75" customHeight="1">
      <c r="B368" s="11" t="s">
        <v>17</v>
      </c>
      <c r="C368" s="10"/>
      <c r="E368" s="134" t="s">
        <v>7</v>
      </c>
      <c r="F368" s="135"/>
      <c r="G368" s="136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793</v>
      </c>
      <c r="Y368" s="10">
        <f>AR371</f>
        <v>372.51</v>
      </c>
      <c r="AA368" s="134" t="s">
        <v>7</v>
      </c>
      <c r="AB368" s="135"/>
      <c r="AC368" s="136"/>
      <c r="AD368" s="5">
        <f>SUM(AD354:AD367)</f>
        <v>1160</v>
      </c>
      <c r="AH368" s="122" t="s">
        <v>473</v>
      </c>
      <c r="AI368" s="115">
        <v>39476</v>
      </c>
      <c r="AJ368" s="69" t="s">
        <v>469</v>
      </c>
      <c r="AK368" s="70">
        <v>45036</v>
      </c>
      <c r="AL368" s="67">
        <v>1720145711</v>
      </c>
      <c r="AM368" s="67" t="s">
        <v>148</v>
      </c>
      <c r="AN368" s="122" t="s">
        <v>479</v>
      </c>
      <c r="AO368" s="67">
        <v>0</v>
      </c>
      <c r="AP368" s="72">
        <v>34.293999999999997</v>
      </c>
      <c r="AQ368" s="72">
        <v>60.01</v>
      </c>
      <c r="AR368" s="68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21" t="s">
        <v>473</v>
      </c>
      <c r="AI369" s="114">
        <v>24530</v>
      </c>
      <c r="AJ369" s="63" t="s">
        <v>469</v>
      </c>
      <c r="AK369" s="64">
        <v>45040</v>
      </c>
      <c r="AL369" s="61">
        <v>1720145711</v>
      </c>
      <c r="AM369" s="61" t="s">
        <v>780</v>
      </c>
      <c r="AN369" s="121" t="s">
        <v>479</v>
      </c>
      <c r="AO369" s="61">
        <v>1234</v>
      </c>
      <c r="AP369" s="66">
        <v>45.706000000000003</v>
      </c>
      <c r="AQ369" s="66">
        <v>79.989999999999995</v>
      </c>
      <c r="AR369" s="62"/>
    </row>
    <row r="370" spans="1:44" ht="15.75" customHeight="1">
      <c r="B370" s="12"/>
      <c r="C370" s="10"/>
      <c r="N370" s="134" t="s">
        <v>7</v>
      </c>
      <c r="O370" s="135"/>
      <c r="P370" s="135"/>
      <c r="Q370" s="136"/>
      <c r="R370" s="18">
        <f>SUM(R354:R369)</f>
        <v>0</v>
      </c>
      <c r="S370" s="3"/>
      <c r="V370" s="17"/>
      <c r="X370" s="12"/>
      <c r="Y370" s="10"/>
      <c r="AH370" s="122" t="s">
        <v>473</v>
      </c>
      <c r="AI370" s="115">
        <v>24655</v>
      </c>
      <c r="AJ370" s="69" t="s">
        <v>469</v>
      </c>
      <c r="AK370" s="70">
        <v>45044</v>
      </c>
      <c r="AL370" s="67">
        <v>1720145711</v>
      </c>
      <c r="AM370" s="67" t="s">
        <v>780</v>
      </c>
      <c r="AN370" s="122" t="s">
        <v>479</v>
      </c>
      <c r="AO370" s="67">
        <v>5555</v>
      </c>
      <c r="AP370" s="72">
        <v>41.433</v>
      </c>
      <c r="AQ370" s="72">
        <v>72.510000000000005</v>
      </c>
      <c r="AR370" s="68"/>
    </row>
    <row r="371" spans="1:44">
      <c r="B371" s="12"/>
      <c r="C371" s="10"/>
      <c r="V371" s="17"/>
      <c r="X371" s="12"/>
      <c r="Y371" s="10"/>
      <c r="AH371" s="117"/>
      <c r="AI371" s="118"/>
      <c r="AJ371" s="119"/>
      <c r="AK371" s="119"/>
      <c r="AL371" s="117"/>
      <c r="AM371" s="117"/>
      <c r="AN371" s="119"/>
      <c r="AO371" s="117"/>
      <c r="AP371" s="118"/>
      <c r="AQ371" s="118"/>
      <c r="AR371" s="116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38" t="s">
        <v>30</v>
      </c>
      <c r="I386" s="138"/>
      <c r="J386" s="138"/>
      <c r="V386" s="17"/>
      <c r="AA386" s="138" t="s">
        <v>31</v>
      </c>
      <c r="AB386" s="138"/>
      <c r="AC386" s="138"/>
    </row>
    <row r="387" spans="2:41">
      <c r="H387" s="138"/>
      <c r="I387" s="138"/>
      <c r="J387" s="138"/>
      <c r="V387" s="17"/>
      <c r="AA387" s="138"/>
      <c r="AB387" s="138"/>
      <c r="AC387" s="138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32</v>
      </c>
      <c r="C391" s="20">
        <f>IF(X352="PAGADO",0,Y357)</f>
        <v>0</v>
      </c>
      <c r="E391" s="139" t="s">
        <v>561</v>
      </c>
      <c r="F391" s="139"/>
      <c r="G391" s="139"/>
      <c r="H391" s="139"/>
      <c r="V391" s="17"/>
      <c r="X391" s="23" t="s">
        <v>32</v>
      </c>
      <c r="Y391" s="20">
        <f>IF(B1191="PAGADO",0,C396)</f>
        <v>1120.55</v>
      </c>
      <c r="AA391" s="139" t="s">
        <v>20</v>
      </c>
      <c r="AB391" s="139"/>
      <c r="AC391" s="139"/>
      <c r="AD391" s="139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813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821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1120.55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C419</f>
        <v>939.45</v>
      </c>
      <c r="E395" s="4">
        <v>45014</v>
      </c>
      <c r="F395" s="3" t="s">
        <v>814</v>
      </c>
      <c r="G395" s="3"/>
      <c r="H395" s="5">
        <v>10</v>
      </c>
      <c r="N395" s="3"/>
      <c r="O395" s="3"/>
      <c r="P395" s="3"/>
      <c r="Q395" s="3"/>
      <c r="R395" s="18"/>
      <c r="S395" s="3"/>
      <c r="V395" s="17"/>
      <c r="X395" s="1" t="s">
        <v>9</v>
      </c>
      <c r="Y395" s="20">
        <f>Y419</f>
        <v>0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1120.55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1120.55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41" t="str">
        <f>IF(Y396&lt;0,"NO PAGAR","COBRAR'")</f>
        <v>COBRAR'</v>
      </c>
      <c r="Y397" s="14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41" t="str">
        <f>IF(C396&lt;0,"NO PAGAR","COBRAR'")</f>
        <v>COBRAR'</v>
      </c>
      <c r="C398" s="141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32" t="s">
        <v>9</v>
      </c>
      <c r="C399" s="133"/>
      <c r="E399" s="4">
        <v>45027</v>
      </c>
      <c r="F399" s="3" t="s">
        <v>512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2" t="s">
        <v>9</v>
      </c>
      <c r="Y399" s="133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512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939.45</v>
      </c>
      <c r="E401" s="4">
        <v>45036</v>
      </c>
      <c r="F401" s="3" t="s">
        <v>512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AN409</f>
        <v>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512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>
      <c r="B403" s="11" t="s">
        <v>12</v>
      </c>
      <c r="C403" s="10"/>
      <c r="E403" s="4">
        <v>45000</v>
      </c>
      <c r="F403" s="3" t="s">
        <v>284</v>
      </c>
      <c r="G403" s="3" t="s">
        <v>334</v>
      </c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16</v>
      </c>
      <c r="C407" s="10"/>
      <c r="E407" s="134" t="s">
        <v>7</v>
      </c>
      <c r="F407" s="135"/>
      <c r="G407" s="136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34" t="s">
        <v>7</v>
      </c>
      <c r="AB407" s="135"/>
      <c r="AC407" s="136"/>
      <c r="AD407" s="5">
        <f>SUM(AD393:AD406)</f>
        <v>0</v>
      </c>
      <c r="AJ407" s="3"/>
      <c r="AK407" s="3"/>
      <c r="AL407" s="3"/>
      <c r="AM407" s="3"/>
      <c r="AN407" s="18"/>
      <c r="AO407" s="3"/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17</v>
      </c>
      <c r="Y408" s="10"/>
      <c r="AA408" s="13"/>
      <c r="AB408" s="13"/>
      <c r="AC408" s="13"/>
      <c r="AJ408" s="3"/>
      <c r="AK408" s="3"/>
      <c r="AL408" s="3"/>
      <c r="AM408" s="3"/>
      <c r="AN408" s="18"/>
      <c r="AO408" s="3"/>
    </row>
    <row r="409" spans="2:41">
      <c r="B409" s="12"/>
      <c r="C409" s="10"/>
      <c r="N409" s="134" t="s">
        <v>7</v>
      </c>
      <c r="O409" s="135"/>
      <c r="P409" s="135"/>
      <c r="Q409" s="136"/>
      <c r="R409" s="18">
        <f>SUM(R393:R408)</f>
        <v>939.45</v>
      </c>
      <c r="S409" s="3"/>
      <c r="V409" s="17"/>
      <c r="X409" s="12"/>
      <c r="Y409" s="10"/>
      <c r="AJ409" s="134" t="s">
        <v>7</v>
      </c>
      <c r="AK409" s="135"/>
      <c r="AL409" s="135"/>
      <c r="AM409" s="136"/>
      <c r="AN409" s="18">
        <f>SUM(AN393:AN408)</f>
        <v>0</v>
      </c>
      <c r="AO409" s="3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2"/>
      <c r="C412" s="10"/>
      <c r="E412" s="14"/>
      <c r="V412" s="17"/>
      <c r="X412" s="12"/>
      <c r="Y412" s="10"/>
      <c r="AA412" s="14"/>
    </row>
    <row r="413" spans="2:41">
      <c r="B413" s="12"/>
      <c r="C413" s="10"/>
      <c r="V413" s="17"/>
      <c r="X413" s="12"/>
      <c r="Y413" s="10"/>
    </row>
    <row r="414" spans="2:41">
      <c r="B414" s="12"/>
      <c r="C414" s="10"/>
      <c r="V414" s="17"/>
      <c r="X414" s="12"/>
      <c r="Y414" s="10"/>
    </row>
    <row r="415" spans="2:41">
      <c r="B415" s="12"/>
      <c r="C415" s="10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SUM(C400:C418)</f>
        <v>939.45</v>
      </c>
      <c r="D419" t="s">
        <v>22</v>
      </c>
      <c r="E419" t="s">
        <v>21</v>
      </c>
      <c r="V419" s="17"/>
      <c r="X419" s="15" t="s">
        <v>18</v>
      </c>
      <c r="Y419" s="16">
        <f>SUM(Y400:Y418)</f>
        <v>0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C437" s="137" t="s">
        <v>29</v>
      </c>
      <c r="AD437" s="137"/>
      <c r="AE437" s="137"/>
    </row>
    <row r="438" spans="2:41">
      <c r="H438" s="138" t="s">
        <v>28</v>
      </c>
      <c r="I438" s="138"/>
      <c r="J438" s="138"/>
      <c r="V438" s="17"/>
      <c r="AC438" s="137"/>
      <c r="AD438" s="137"/>
      <c r="AE438" s="137"/>
    </row>
    <row r="439" spans="2:41">
      <c r="H439" s="138"/>
      <c r="I439" s="138"/>
      <c r="J439" s="138"/>
      <c r="V439" s="17"/>
      <c r="AC439" s="137"/>
      <c r="AD439" s="137"/>
      <c r="AE439" s="137"/>
    </row>
    <row r="440" spans="2:41">
      <c r="V440" s="17"/>
    </row>
    <row r="441" spans="2:41">
      <c r="V441" s="17"/>
    </row>
    <row r="442" spans="2:41" ht="23.25">
      <c r="B442" s="22" t="s">
        <v>66</v>
      </c>
      <c r="V442" s="17"/>
      <c r="X442" s="22" t="s">
        <v>66</v>
      </c>
    </row>
    <row r="443" spans="2:41" ht="23.25">
      <c r="B443" s="23" t="s">
        <v>32</v>
      </c>
      <c r="C443" s="20">
        <f>IF(X391="PAGADO",0,Y396)</f>
        <v>1120.55</v>
      </c>
      <c r="E443" s="139" t="s">
        <v>20</v>
      </c>
      <c r="F443" s="139"/>
      <c r="G443" s="139"/>
      <c r="H443" s="139"/>
      <c r="V443" s="17"/>
      <c r="X443" s="23" t="s">
        <v>32</v>
      </c>
      <c r="Y443" s="20">
        <f>IF(B443="PAGADO",0,C448)</f>
        <v>1120.55</v>
      </c>
      <c r="AA443" s="139" t="s">
        <v>20</v>
      </c>
      <c r="AB443" s="139"/>
      <c r="AC443" s="139"/>
      <c r="AD443" s="139"/>
    </row>
    <row r="444" spans="2:41">
      <c r="B444" s="1" t="s">
        <v>0</v>
      </c>
      <c r="C444" s="19">
        <f>H459</f>
        <v>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2" t="s">
        <v>1</v>
      </c>
      <c r="AK444" s="2" t="s">
        <v>5</v>
      </c>
      <c r="AL444" s="2" t="s">
        <v>4</v>
      </c>
      <c r="AM444" s="2" t="s">
        <v>6</v>
      </c>
      <c r="AN444" s="2" t="s">
        <v>7</v>
      </c>
      <c r="AO444" s="3"/>
    </row>
    <row r="445" spans="2:41">
      <c r="C445" s="2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1120.55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1120.55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C470</f>
        <v>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Y470</f>
        <v>0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1120.55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1120.55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 ht="26.25">
      <c r="B449" s="140" t="str">
        <f>IF(C448&lt;0,"NO PAGAR","COBRAR")</f>
        <v>COBRAR</v>
      </c>
      <c r="C449" s="14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40" t="str">
        <f>IF(Y448&lt;0,"NO PAGAR","COBRAR")</f>
        <v>COBRAR</v>
      </c>
      <c r="Y449" s="14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32" t="s">
        <v>9</v>
      </c>
      <c r="C450" s="133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32" t="s">
        <v>9</v>
      </c>
      <c r="Y450" s="133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9" t="str">
        <f>IF(C484&lt;0,"SALDO A FAVOR","SALDO ADELANTAD0'")</f>
        <v>SALDO ADELANTAD0'</v>
      </c>
      <c r="C451" s="10" t="b">
        <f>IF(Y396&lt;=0,Y396*-1)</f>
        <v>0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 FAVOR'</v>
      </c>
      <c r="Y451" s="10" t="b">
        <f>IF(C448&lt;=0,C448*-1)</f>
        <v>0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AN461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11</v>
      </c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11" t="s">
        <v>13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14</v>
      </c>
      <c r="Y456" s="10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16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17</v>
      </c>
      <c r="C459" s="10"/>
      <c r="E459" s="134" t="s">
        <v>7</v>
      </c>
      <c r="F459" s="135"/>
      <c r="G459" s="136"/>
      <c r="H459" s="5">
        <f>SUM(H445:H458)</f>
        <v>0</v>
      </c>
      <c r="N459" s="3"/>
      <c r="O459" s="3"/>
      <c r="P459" s="3"/>
      <c r="Q459" s="3"/>
      <c r="R459" s="18"/>
      <c r="S459" s="3"/>
      <c r="V459" s="17"/>
      <c r="X459" s="11" t="s">
        <v>17</v>
      </c>
      <c r="Y459" s="10"/>
      <c r="AA459" s="134" t="s">
        <v>7</v>
      </c>
      <c r="AB459" s="135"/>
      <c r="AC459" s="136"/>
      <c r="AD459" s="5">
        <f>SUM(AD445:AD458)</f>
        <v>0</v>
      </c>
      <c r="AJ459" s="3"/>
      <c r="AK459" s="3"/>
      <c r="AL459" s="3"/>
      <c r="AM459" s="3"/>
      <c r="AN459" s="18"/>
      <c r="AO459" s="3"/>
    </row>
    <row r="460" spans="2:4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J460" s="3"/>
      <c r="AK460" s="3"/>
      <c r="AL460" s="3"/>
      <c r="AM460" s="3"/>
      <c r="AN460" s="18"/>
      <c r="AO460" s="3"/>
    </row>
    <row r="461" spans="2:41">
      <c r="B461" s="12"/>
      <c r="C461" s="10"/>
      <c r="N461" s="134" t="s">
        <v>7</v>
      </c>
      <c r="O461" s="135"/>
      <c r="P461" s="135"/>
      <c r="Q461" s="136"/>
      <c r="R461" s="18">
        <f>SUM(R445:R460)</f>
        <v>0</v>
      </c>
      <c r="S461" s="3"/>
      <c r="V461" s="17"/>
      <c r="X461" s="12"/>
      <c r="Y461" s="10"/>
      <c r="AJ461" s="134" t="s">
        <v>7</v>
      </c>
      <c r="AK461" s="135"/>
      <c r="AL461" s="135"/>
      <c r="AM461" s="136"/>
      <c r="AN461" s="18">
        <f>SUM(AN445:AN460)</f>
        <v>0</v>
      </c>
      <c r="AO461" s="3"/>
    </row>
    <row r="462" spans="2:41">
      <c r="B462" s="12"/>
      <c r="C462" s="10"/>
      <c r="V462" s="17"/>
      <c r="X462" s="12"/>
      <c r="Y462" s="10"/>
    </row>
    <row r="463" spans="2:41">
      <c r="B463" s="12"/>
      <c r="C463" s="10"/>
      <c r="V463" s="17"/>
      <c r="X463" s="12"/>
      <c r="Y463" s="10"/>
    </row>
    <row r="464" spans="2:41">
      <c r="B464" s="12"/>
      <c r="C464" s="10"/>
      <c r="E464" s="14"/>
      <c r="V464" s="17"/>
      <c r="X464" s="12"/>
      <c r="Y464" s="10"/>
      <c r="AA464" s="14"/>
    </row>
    <row r="465" spans="1:43">
      <c r="B465" s="12"/>
      <c r="C465" s="10"/>
      <c r="V465" s="17"/>
      <c r="X465" s="12"/>
      <c r="Y465" s="10"/>
    </row>
    <row r="466" spans="1:43">
      <c r="B466" s="12"/>
      <c r="C466" s="10"/>
      <c r="V466" s="17"/>
      <c r="X466" s="12"/>
      <c r="Y466" s="10"/>
    </row>
    <row r="467" spans="1:43">
      <c r="B467" s="12"/>
      <c r="C467" s="10"/>
      <c r="V467" s="17"/>
      <c r="X467" s="12"/>
      <c r="Y467" s="10"/>
    </row>
    <row r="468" spans="1:43">
      <c r="B468" s="12"/>
      <c r="C468" s="10"/>
      <c r="V468" s="17"/>
      <c r="X468" s="12"/>
      <c r="Y468" s="10"/>
    </row>
    <row r="469" spans="1:43">
      <c r="B469" s="11"/>
      <c r="C469" s="10"/>
      <c r="V469" s="17"/>
      <c r="X469" s="11"/>
      <c r="Y469" s="10"/>
    </row>
    <row r="470" spans="1:43">
      <c r="B470" s="15" t="s">
        <v>18</v>
      </c>
      <c r="C470" s="16">
        <f>SUM(C451:C469)</f>
        <v>0</v>
      </c>
      <c r="V470" s="17"/>
      <c r="X470" s="15" t="s">
        <v>18</v>
      </c>
      <c r="Y470" s="16">
        <f>SUM(Y451:Y469)</f>
        <v>0</v>
      </c>
    </row>
    <row r="471" spans="1:43">
      <c r="D471" t="s">
        <v>22</v>
      </c>
      <c r="E471" t="s">
        <v>21</v>
      </c>
      <c r="V471" s="17"/>
      <c r="Z471" t="s">
        <v>22</v>
      </c>
      <c r="AA471" t="s">
        <v>21</v>
      </c>
    </row>
    <row r="472" spans="1:43">
      <c r="E472" s="1" t="s">
        <v>19</v>
      </c>
      <c r="V472" s="17"/>
      <c r="AA472" s="1" t="s">
        <v>19</v>
      </c>
    </row>
    <row r="473" spans="1:43">
      <c r="V473" s="17"/>
    </row>
    <row r="474" spans="1:43">
      <c r="V474" s="17"/>
    </row>
    <row r="475" spans="1:43">
      <c r="V475" s="17"/>
    </row>
    <row r="476" spans="1:43">
      <c r="V476" s="17"/>
    </row>
    <row r="477" spans="1:43">
      <c r="V477" s="17"/>
    </row>
    <row r="478" spans="1:43">
      <c r="V478" s="17"/>
    </row>
    <row r="479" spans="1:4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</row>
    <row r="480" spans="1:4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spans="1:4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spans="1:43">
      <c r="V482" s="17"/>
    </row>
    <row r="483" spans="1:43">
      <c r="H483" s="138" t="s">
        <v>30</v>
      </c>
      <c r="I483" s="138"/>
      <c r="J483" s="138"/>
      <c r="V483" s="17"/>
      <c r="AA483" s="138" t="s">
        <v>31</v>
      </c>
      <c r="AB483" s="138"/>
      <c r="AC483" s="138"/>
    </row>
    <row r="484" spans="1:43">
      <c r="H484" s="138"/>
      <c r="I484" s="138"/>
      <c r="J484" s="138"/>
      <c r="V484" s="17"/>
      <c r="AA484" s="138"/>
      <c r="AB484" s="138"/>
      <c r="AC484" s="138"/>
    </row>
    <row r="485" spans="1:43">
      <c r="V485" s="17"/>
    </row>
    <row r="486" spans="1:43">
      <c r="V486" s="17"/>
    </row>
    <row r="487" spans="1:43" ht="23.25">
      <c r="B487" s="24" t="s">
        <v>66</v>
      </c>
      <c r="V487" s="17"/>
      <c r="X487" s="22" t="s">
        <v>66</v>
      </c>
    </row>
    <row r="488" spans="1:43" ht="23.25">
      <c r="B488" s="23" t="s">
        <v>32</v>
      </c>
      <c r="C488" s="20">
        <f>IF(X443="PAGADO",0,C448)</f>
        <v>1120.55</v>
      </c>
      <c r="E488" s="139" t="s">
        <v>20</v>
      </c>
      <c r="F488" s="139"/>
      <c r="G488" s="139"/>
      <c r="H488" s="139"/>
      <c r="V488" s="17"/>
      <c r="X488" s="23" t="s">
        <v>32</v>
      </c>
      <c r="Y488" s="20">
        <f>IF(B1288="PAGADO",0,C493)</f>
        <v>1120.55</v>
      </c>
      <c r="AA488" s="139" t="s">
        <v>20</v>
      </c>
      <c r="AB488" s="139"/>
      <c r="AC488" s="139"/>
      <c r="AD488" s="139"/>
    </row>
    <row r="489" spans="1:43">
      <c r="B489" s="1" t="s">
        <v>0</v>
      </c>
      <c r="C489" s="19">
        <f>H504</f>
        <v>0</v>
      </c>
      <c r="E489" s="2" t="s">
        <v>1</v>
      </c>
      <c r="F489" s="2" t="s">
        <v>2</v>
      </c>
      <c r="G489" s="2" t="s">
        <v>3</v>
      </c>
      <c r="H489" s="2" t="s">
        <v>4</v>
      </c>
      <c r="N489" s="2" t="s">
        <v>1</v>
      </c>
      <c r="O489" s="2" t="s">
        <v>5</v>
      </c>
      <c r="P489" s="2" t="s">
        <v>4</v>
      </c>
      <c r="Q489" s="2" t="s">
        <v>6</v>
      </c>
      <c r="R489" s="2" t="s">
        <v>7</v>
      </c>
      <c r="S489" s="3"/>
      <c r="V489" s="17"/>
      <c r="X489" s="1" t="s">
        <v>0</v>
      </c>
      <c r="Y489" s="19">
        <f>AD504</f>
        <v>0</v>
      </c>
      <c r="AA489" s="2" t="s">
        <v>1</v>
      </c>
      <c r="AB489" s="2" t="s">
        <v>2</v>
      </c>
      <c r="AC489" s="2" t="s">
        <v>3</v>
      </c>
      <c r="AD489" s="2" t="s">
        <v>4</v>
      </c>
      <c r="AJ489" s="2" t="s">
        <v>1</v>
      </c>
      <c r="AK489" s="2" t="s">
        <v>5</v>
      </c>
      <c r="AL489" s="2" t="s">
        <v>4</v>
      </c>
      <c r="AM489" s="2" t="s">
        <v>6</v>
      </c>
      <c r="AN489" s="2" t="s">
        <v>7</v>
      </c>
      <c r="AO489" s="3"/>
    </row>
    <row r="490" spans="1:43">
      <c r="C490" s="2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Y490" s="2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1:43">
      <c r="B491" s="1" t="s">
        <v>24</v>
      </c>
      <c r="C491" s="19">
        <f>IF(C488&gt;0,C488+C489,C489)</f>
        <v>1120.55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" t="s">
        <v>24</v>
      </c>
      <c r="Y491" s="19">
        <f>IF(Y488&gt;0,Y488+Y489,Y489)</f>
        <v>1120.55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>
      <c r="B492" s="1" t="s">
        <v>9</v>
      </c>
      <c r="C492" s="20">
        <f>C516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9</v>
      </c>
      <c r="Y492" s="20">
        <f>Y516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>
      <c r="B493" s="6" t="s">
        <v>26</v>
      </c>
      <c r="C493" s="21">
        <f>C491-C492</f>
        <v>1120.55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6" t="s">
        <v>27</v>
      </c>
      <c r="Y493" s="21">
        <f>Y491-Y492</f>
        <v>1120.55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 ht="23.25">
      <c r="B494" s="6"/>
      <c r="C494" s="7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41" t="str">
        <f>IF(Y493&lt;0,"NO PAGAR","COBRAR'")</f>
        <v>COBRAR'</v>
      </c>
      <c r="Y494" s="141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>
      <c r="B495" s="141" t="str">
        <f>IF(C493&lt;0,"NO PAGAR","COBRAR'")</f>
        <v>COBRAR'</v>
      </c>
      <c r="C495" s="141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6"/>
      <c r="Y495" s="8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132" t="s">
        <v>9</v>
      </c>
      <c r="C496" s="133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32" t="s">
        <v>9</v>
      </c>
      <c r="Y496" s="133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9" t="str">
        <f>IF(Y448&lt;0,"SALDO ADELANTADO","SALDO A FAVOR '")</f>
        <v>SALDO A FAVOR '</v>
      </c>
      <c r="C497" s="10" t="b">
        <f>IF(Y448&lt;=0,Y448*-1)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9" t="str">
        <f>IF(C493&lt;0,"SALDO ADELANTADO","SALDO A FAVOR'")</f>
        <v>SALDO A FAVOR'</v>
      </c>
      <c r="Y497" s="10" t="b">
        <f>IF(C493&lt;=0,C493*-1)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10</v>
      </c>
      <c r="C498" s="10">
        <f>R506</f>
        <v>0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10</v>
      </c>
      <c r="Y498" s="10">
        <f>AN506</f>
        <v>0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11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11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12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12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13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13</v>
      </c>
      <c r="Y501" s="10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14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14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15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15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16</v>
      </c>
      <c r="C504" s="10"/>
      <c r="E504" s="134" t="s">
        <v>7</v>
      </c>
      <c r="F504" s="135"/>
      <c r="G504" s="136"/>
      <c r="H504" s="5">
        <f>SUM(H490:H503)</f>
        <v>0</v>
      </c>
      <c r="N504" s="3"/>
      <c r="O504" s="3"/>
      <c r="P504" s="3"/>
      <c r="Q504" s="3"/>
      <c r="R504" s="18"/>
      <c r="S504" s="3"/>
      <c r="V504" s="17"/>
      <c r="X504" s="11" t="s">
        <v>16</v>
      </c>
      <c r="Y504" s="10"/>
      <c r="AA504" s="134" t="s">
        <v>7</v>
      </c>
      <c r="AB504" s="135"/>
      <c r="AC504" s="136"/>
      <c r="AD504" s="5">
        <f>SUM(AD490:AD503)</f>
        <v>0</v>
      </c>
      <c r="AJ504" s="3"/>
      <c r="AK504" s="3"/>
      <c r="AL504" s="3"/>
      <c r="AM504" s="3"/>
      <c r="AN504" s="18"/>
      <c r="AO504" s="3"/>
    </row>
    <row r="505" spans="2:41">
      <c r="B505" s="11" t="s">
        <v>17</v>
      </c>
      <c r="C505" s="10"/>
      <c r="E505" s="13"/>
      <c r="F505" s="13"/>
      <c r="G505" s="13"/>
      <c r="N505" s="3"/>
      <c r="O505" s="3"/>
      <c r="P505" s="3"/>
      <c r="Q505" s="3"/>
      <c r="R505" s="18"/>
      <c r="S505" s="3"/>
      <c r="V505" s="17"/>
      <c r="X505" s="11" t="s">
        <v>17</v>
      </c>
      <c r="Y505" s="10"/>
      <c r="AA505" s="13"/>
      <c r="AB505" s="13"/>
      <c r="AC505" s="13"/>
      <c r="AJ505" s="3"/>
      <c r="AK505" s="3"/>
      <c r="AL505" s="3"/>
      <c r="AM505" s="3"/>
      <c r="AN505" s="18"/>
      <c r="AO505" s="3"/>
    </row>
    <row r="506" spans="2:41">
      <c r="B506" s="12"/>
      <c r="C506" s="10"/>
      <c r="N506" s="134" t="s">
        <v>7</v>
      </c>
      <c r="O506" s="135"/>
      <c r="P506" s="135"/>
      <c r="Q506" s="136"/>
      <c r="R506" s="18">
        <f>SUM(R490:R505)</f>
        <v>0</v>
      </c>
      <c r="S506" s="3"/>
      <c r="V506" s="17"/>
      <c r="X506" s="12"/>
      <c r="Y506" s="10"/>
      <c r="AJ506" s="134" t="s">
        <v>7</v>
      </c>
      <c r="AK506" s="135"/>
      <c r="AL506" s="135"/>
      <c r="AM506" s="136"/>
      <c r="AN506" s="18">
        <f>SUM(AN490:AN505)</f>
        <v>0</v>
      </c>
      <c r="AO506" s="3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E509" s="14"/>
      <c r="V509" s="17"/>
      <c r="X509" s="12"/>
      <c r="Y509" s="10"/>
      <c r="AA509" s="14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1"/>
      <c r="C515" s="10"/>
      <c r="V515" s="17"/>
      <c r="X515" s="11"/>
      <c r="Y515" s="10"/>
    </row>
    <row r="516" spans="2:27">
      <c r="B516" s="15" t="s">
        <v>18</v>
      </c>
      <c r="C516" s="16">
        <f>SUM(C497:C515)</f>
        <v>0</v>
      </c>
      <c r="D516" t="s">
        <v>22</v>
      </c>
      <c r="E516" t="s">
        <v>21</v>
      </c>
      <c r="V516" s="17"/>
      <c r="X516" s="15" t="s">
        <v>18</v>
      </c>
      <c r="Y516" s="16">
        <f>SUM(Y497:Y515)</f>
        <v>0</v>
      </c>
      <c r="Z516" t="s">
        <v>22</v>
      </c>
      <c r="AA516" t="s">
        <v>21</v>
      </c>
    </row>
    <row r="517" spans="2:27">
      <c r="E517" s="1" t="s">
        <v>19</v>
      </c>
      <c r="V517" s="17"/>
      <c r="AA517" s="1" t="s">
        <v>19</v>
      </c>
    </row>
    <row r="518" spans="2:27">
      <c r="V518" s="17"/>
    </row>
    <row r="519" spans="2:27">
      <c r="V519" s="17"/>
    </row>
    <row r="520" spans="2:27">
      <c r="V520" s="17"/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</row>
    <row r="533" spans="2:41">
      <c r="V533" s="17"/>
    </row>
    <row r="534" spans="2:41">
      <c r="V534" s="17"/>
    </row>
    <row r="535" spans="2:41">
      <c r="V535" s="17"/>
    </row>
    <row r="536" spans="2:41">
      <c r="V536" s="17"/>
      <c r="AC536" s="137" t="s">
        <v>29</v>
      </c>
      <c r="AD536" s="137"/>
      <c r="AE536" s="137"/>
    </row>
    <row r="537" spans="2:41">
      <c r="H537" s="138" t="s">
        <v>28</v>
      </c>
      <c r="I537" s="138"/>
      <c r="J537" s="138"/>
      <c r="V537" s="17"/>
      <c r="AC537" s="137"/>
      <c r="AD537" s="137"/>
      <c r="AE537" s="137"/>
    </row>
    <row r="538" spans="2:41">
      <c r="H538" s="138"/>
      <c r="I538" s="138"/>
      <c r="J538" s="138"/>
      <c r="V538" s="17"/>
      <c r="AC538" s="137"/>
      <c r="AD538" s="137"/>
      <c r="AE538" s="137"/>
    </row>
    <row r="539" spans="2:41">
      <c r="V539" s="17"/>
    </row>
    <row r="540" spans="2:41">
      <c r="V540" s="17"/>
    </row>
    <row r="541" spans="2:41" ht="23.25">
      <c r="B541" s="22" t="s">
        <v>67</v>
      </c>
      <c r="V541" s="17"/>
      <c r="X541" s="22" t="s">
        <v>67</v>
      </c>
    </row>
    <row r="542" spans="2:41" ht="23.25">
      <c r="B542" s="23" t="s">
        <v>32</v>
      </c>
      <c r="C542" s="20">
        <f>IF(X488="PAGADO",0,Y493)</f>
        <v>1120.55</v>
      </c>
      <c r="E542" s="139" t="s">
        <v>20</v>
      </c>
      <c r="F542" s="139"/>
      <c r="G542" s="139"/>
      <c r="H542" s="139"/>
      <c r="V542" s="17"/>
      <c r="X542" s="23" t="s">
        <v>32</v>
      </c>
      <c r="Y542" s="20">
        <f>IF(B542="PAGADO",0,C547)</f>
        <v>1120.55</v>
      </c>
      <c r="AA542" s="139" t="s">
        <v>20</v>
      </c>
      <c r="AB542" s="139"/>
      <c r="AC542" s="139"/>
      <c r="AD542" s="139"/>
    </row>
    <row r="543" spans="2:41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2" t="s">
        <v>1</v>
      </c>
      <c r="AK543" s="2" t="s">
        <v>5</v>
      </c>
      <c r="AL543" s="2" t="s">
        <v>4</v>
      </c>
      <c r="AM543" s="2" t="s">
        <v>6</v>
      </c>
      <c r="AN543" s="2" t="s">
        <v>7</v>
      </c>
      <c r="AO543" s="3"/>
    </row>
    <row r="544" spans="2:41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" t="s">
        <v>24</v>
      </c>
      <c r="C545" s="19">
        <f>IF(C542&gt;0,C542+C543,C543)</f>
        <v>1120.55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1120.55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9</v>
      </c>
      <c r="C546" s="20">
        <f>C569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Y569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6" t="s">
        <v>25</v>
      </c>
      <c r="C547" s="21">
        <f>C545-C546</f>
        <v>1120.55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8</v>
      </c>
      <c r="Y547" s="21">
        <f>Y545-Y546</f>
        <v>1120.55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6.25">
      <c r="B548" s="140" t="str">
        <f>IF(C547&lt;0,"NO PAGAR","COBRAR")</f>
        <v>COBRAR</v>
      </c>
      <c r="C548" s="14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40" t="str">
        <f>IF(Y547&lt;0,"NO PAGAR","COBRAR")</f>
        <v>COBRAR</v>
      </c>
      <c r="Y548" s="14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32" t="s">
        <v>9</v>
      </c>
      <c r="C549" s="133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32" t="s">
        <v>9</v>
      </c>
      <c r="Y549" s="133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9" t="str">
        <f>IF(C583&lt;0,"SALDO A FAVOR","SALDO ADELANTAD0'")</f>
        <v>SALDO ADELANTAD0'</v>
      </c>
      <c r="C550" s="10" t="b">
        <f>IF(Y493&lt;=0,Y493*-1)</f>
        <v>0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9" t="str">
        <f>IF(C547&lt;0,"SALDO ADELANTADO","SALDO A FAVOR'")</f>
        <v>SALDO A FAVOR'</v>
      </c>
      <c r="Y550" s="10" t="b">
        <f>IF(C547&lt;=0,C547*-1)</f>
        <v>0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</v>
      </c>
      <c r="C551" s="10">
        <f>R560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10</v>
      </c>
      <c r="Y551" s="10">
        <f>AN560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11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11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12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12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13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13</v>
      </c>
      <c r="Y554" s="1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14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14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15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15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16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16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17</v>
      </c>
      <c r="C558" s="10"/>
      <c r="E558" s="134" t="s">
        <v>7</v>
      </c>
      <c r="F558" s="135"/>
      <c r="G558" s="136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17</v>
      </c>
      <c r="Y558" s="10"/>
      <c r="AA558" s="134" t="s">
        <v>7</v>
      </c>
      <c r="AB558" s="135"/>
      <c r="AC558" s="136"/>
      <c r="AD558" s="5">
        <f>SUM(AD544:AD557)</f>
        <v>0</v>
      </c>
      <c r="AJ558" s="3"/>
      <c r="AK558" s="3"/>
      <c r="AL558" s="3"/>
      <c r="AM558" s="3"/>
      <c r="AN558" s="18"/>
      <c r="AO558" s="3"/>
    </row>
    <row r="559" spans="2:41">
      <c r="B559" s="12"/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2"/>
      <c r="Y559" s="10"/>
      <c r="AA559" s="13"/>
      <c r="AB559" s="13"/>
      <c r="AC559" s="13"/>
      <c r="AJ559" s="3"/>
      <c r="AK559" s="3"/>
      <c r="AL559" s="3"/>
      <c r="AM559" s="3"/>
      <c r="AN559" s="18"/>
      <c r="AO559" s="3"/>
    </row>
    <row r="560" spans="2:41">
      <c r="B560" s="12"/>
      <c r="C560" s="10"/>
      <c r="N560" s="134" t="s">
        <v>7</v>
      </c>
      <c r="O560" s="135"/>
      <c r="P560" s="135"/>
      <c r="Q560" s="136"/>
      <c r="R560" s="18">
        <f>SUM(R544:R559)</f>
        <v>0</v>
      </c>
      <c r="S560" s="3"/>
      <c r="V560" s="17"/>
      <c r="X560" s="12"/>
      <c r="Y560" s="10"/>
      <c r="AJ560" s="134" t="s">
        <v>7</v>
      </c>
      <c r="AK560" s="135"/>
      <c r="AL560" s="135"/>
      <c r="AM560" s="136"/>
      <c r="AN560" s="18">
        <f>SUM(AN544:AN559)</f>
        <v>0</v>
      </c>
      <c r="AO560" s="3"/>
    </row>
    <row r="561" spans="2:27">
      <c r="B561" s="12"/>
      <c r="C561" s="10"/>
      <c r="V561" s="17"/>
      <c r="X561" s="12"/>
      <c r="Y561" s="10"/>
    </row>
    <row r="562" spans="2:27">
      <c r="B562" s="12"/>
      <c r="C562" s="10"/>
      <c r="V562" s="17"/>
      <c r="X562" s="12"/>
      <c r="Y562" s="10"/>
    </row>
    <row r="563" spans="2:27">
      <c r="B563" s="12"/>
      <c r="C563" s="10"/>
      <c r="E563" s="14"/>
      <c r="V563" s="17"/>
      <c r="X563" s="12"/>
      <c r="Y563" s="10"/>
      <c r="AA563" s="14"/>
    </row>
    <row r="564" spans="2:27">
      <c r="B564" s="12"/>
      <c r="C564" s="10"/>
      <c r="V564" s="17"/>
      <c r="X564" s="12"/>
      <c r="Y564" s="10"/>
    </row>
    <row r="565" spans="2:27">
      <c r="B565" s="12"/>
      <c r="C565" s="10"/>
      <c r="V565" s="17"/>
      <c r="X565" s="12"/>
      <c r="Y565" s="10"/>
    </row>
    <row r="566" spans="2:27">
      <c r="B566" s="12"/>
      <c r="C566" s="10"/>
      <c r="V566" s="17"/>
      <c r="X566" s="12"/>
      <c r="Y566" s="10"/>
    </row>
    <row r="567" spans="2:27">
      <c r="B567" s="12"/>
      <c r="C567" s="10"/>
      <c r="V567" s="17"/>
      <c r="X567" s="12"/>
      <c r="Y567" s="10"/>
    </row>
    <row r="568" spans="2:27">
      <c r="B568" s="11"/>
      <c r="C568" s="10"/>
      <c r="V568" s="17"/>
      <c r="X568" s="11"/>
      <c r="Y568" s="10"/>
    </row>
    <row r="569" spans="2:27">
      <c r="B569" s="15" t="s">
        <v>18</v>
      </c>
      <c r="C569" s="16">
        <f>SUM(C550:C568)</f>
        <v>0</v>
      </c>
      <c r="V569" s="17"/>
      <c r="X569" s="15" t="s">
        <v>18</v>
      </c>
      <c r="Y569" s="16">
        <f>SUM(Y550:Y568)</f>
        <v>0</v>
      </c>
    </row>
    <row r="570" spans="2:27">
      <c r="D570" t="s">
        <v>22</v>
      </c>
      <c r="E570" t="s">
        <v>21</v>
      </c>
      <c r="V570" s="17"/>
      <c r="Z570" t="s">
        <v>22</v>
      </c>
      <c r="AA570" t="s">
        <v>21</v>
      </c>
    </row>
    <row r="571" spans="2:27">
      <c r="E571" s="1" t="s">
        <v>19</v>
      </c>
      <c r="V571" s="17"/>
      <c r="AA571" s="1" t="s">
        <v>19</v>
      </c>
    </row>
    <row r="572" spans="2:27">
      <c r="V572" s="17"/>
    </row>
    <row r="573" spans="2:27">
      <c r="V573" s="17"/>
    </row>
    <row r="574" spans="2:27">
      <c r="V574" s="17"/>
    </row>
    <row r="575" spans="2:27">
      <c r="V575" s="17"/>
    </row>
    <row r="576" spans="2:27">
      <c r="V576" s="17"/>
    </row>
    <row r="577" spans="1:43">
      <c r="V577" s="17"/>
    </row>
    <row r="578" spans="1:4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</row>
    <row r="579" spans="1:4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V581" s="17"/>
    </row>
    <row r="582" spans="1:43">
      <c r="H582" s="138" t="s">
        <v>30</v>
      </c>
      <c r="I582" s="138"/>
      <c r="J582" s="138"/>
      <c r="V582" s="17"/>
      <c r="AA582" s="138" t="s">
        <v>31</v>
      </c>
      <c r="AB582" s="138"/>
      <c r="AC582" s="138"/>
    </row>
    <row r="583" spans="1:43">
      <c r="H583" s="138"/>
      <c r="I583" s="138"/>
      <c r="J583" s="138"/>
      <c r="V583" s="17"/>
      <c r="AA583" s="138"/>
      <c r="AB583" s="138"/>
      <c r="AC583" s="138"/>
    </row>
    <row r="584" spans="1:43">
      <c r="V584" s="17"/>
    </row>
    <row r="585" spans="1:43">
      <c r="V585" s="17"/>
    </row>
    <row r="586" spans="1:43" ht="23.25">
      <c r="B586" s="24" t="s">
        <v>67</v>
      </c>
      <c r="V586" s="17"/>
      <c r="X586" s="22" t="s">
        <v>67</v>
      </c>
    </row>
    <row r="587" spans="1:43" ht="23.25">
      <c r="B587" s="23" t="s">
        <v>32</v>
      </c>
      <c r="C587" s="20">
        <f>IF(X542="PAGADO",0,C547)</f>
        <v>1120.55</v>
      </c>
      <c r="E587" s="139" t="s">
        <v>20</v>
      </c>
      <c r="F587" s="139"/>
      <c r="G587" s="139"/>
      <c r="H587" s="139"/>
      <c r="V587" s="17"/>
      <c r="X587" s="23" t="s">
        <v>32</v>
      </c>
      <c r="Y587" s="20">
        <f>IF(B1387="PAGADO",0,C592)</f>
        <v>1120.55</v>
      </c>
      <c r="AA587" s="139" t="s">
        <v>20</v>
      </c>
      <c r="AB587" s="139"/>
      <c r="AC587" s="139"/>
      <c r="AD587" s="139"/>
    </row>
    <row r="588" spans="1:43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1:43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1:43">
      <c r="B590" s="1" t="s">
        <v>24</v>
      </c>
      <c r="C590" s="19">
        <f>IF(C587&gt;0,C587+C588,C588)</f>
        <v>1120.55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1120.55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>
      <c r="B591" s="1" t="s">
        <v>9</v>
      </c>
      <c r="C591" s="20">
        <f>C615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Y615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6" t="s">
        <v>26</v>
      </c>
      <c r="C592" s="21">
        <f>C590-C591</f>
        <v>1120.55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27</v>
      </c>
      <c r="Y592" s="21">
        <f>Y590-Y591</f>
        <v>1120.55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3.25">
      <c r="B593" s="6"/>
      <c r="C593" s="7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41" t="str">
        <f>IF(Y592&lt;0,"NO PAGAR","COBRAR'")</f>
        <v>COBRAR'</v>
      </c>
      <c r="Y593" s="141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>
      <c r="B594" s="141" t="str">
        <f>IF(C592&lt;0,"NO PAGAR","COBRAR'")</f>
        <v>COBRAR'</v>
      </c>
      <c r="C594" s="141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6"/>
      <c r="Y594" s="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32" t="s">
        <v>9</v>
      </c>
      <c r="C595" s="133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32" t="s">
        <v>9</v>
      </c>
      <c r="Y595" s="133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9" t="str">
        <f>IF(Y547&lt;0,"SALDO ADELANTADO","SALDO A FAVOR '")</f>
        <v>SALDO A FAVOR '</v>
      </c>
      <c r="C596" s="10" t="b">
        <f>IF(Y547&lt;=0,Y547*-1)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9" t="str">
        <f>IF(C592&lt;0,"SALDO ADELANTADO","SALDO A FAVOR'")</f>
        <v>SALDO A FAVOR'</v>
      </c>
      <c r="Y596" s="10" t="b">
        <f>IF(C592&lt;=0,C592*-1)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10</v>
      </c>
      <c r="C597" s="10">
        <f>R605</f>
        <v>0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10</v>
      </c>
      <c r="Y597" s="10">
        <f>AN605</f>
        <v>0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11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11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12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12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13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13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14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14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15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15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16</v>
      </c>
      <c r="C603" s="10"/>
      <c r="E603" s="134" t="s">
        <v>7</v>
      </c>
      <c r="F603" s="135"/>
      <c r="G603" s="136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16</v>
      </c>
      <c r="Y603" s="10"/>
      <c r="AA603" s="134" t="s">
        <v>7</v>
      </c>
      <c r="AB603" s="135"/>
      <c r="AC603" s="136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1" t="s">
        <v>17</v>
      </c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1" t="s">
        <v>17</v>
      </c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34" t="s">
        <v>7</v>
      </c>
      <c r="O605" s="135"/>
      <c r="P605" s="135"/>
      <c r="Q605" s="136"/>
      <c r="R605" s="18">
        <f>SUM(R589:R604)</f>
        <v>0</v>
      </c>
      <c r="S605" s="3"/>
      <c r="V605" s="17"/>
      <c r="X605" s="12"/>
      <c r="Y605" s="10"/>
      <c r="AJ605" s="134" t="s">
        <v>7</v>
      </c>
      <c r="AK605" s="135"/>
      <c r="AL605" s="135"/>
      <c r="AM605" s="136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1"/>
      <c r="C614" s="10"/>
      <c r="V614" s="17"/>
      <c r="X614" s="11"/>
      <c r="Y614" s="10"/>
    </row>
    <row r="615" spans="2:27">
      <c r="B615" s="15" t="s">
        <v>18</v>
      </c>
      <c r="C615" s="16">
        <f>SUM(C596:C614)</f>
        <v>0</v>
      </c>
      <c r="D615" t="s">
        <v>22</v>
      </c>
      <c r="E615" t="s">
        <v>21</v>
      </c>
      <c r="V615" s="17"/>
      <c r="X615" s="15" t="s">
        <v>18</v>
      </c>
      <c r="Y615" s="16">
        <f>SUM(Y596:Y614)</f>
        <v>0</v>
      </c>
      <c r="Z615" t="s">
        <v>22</v>
      </c>
      <c r="AA615" t="s">
        <v>21</v>
      </c>
    </row>
    <row r="616" spans="2:27">
      <c r="E616" s="1" t="s">
        <v>19</v>
      </c>
      <c r="V616" s="17"/>
      <c r="AA616" s="1" t="s">
        <v>19</v>
      </c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  <c r="AC629" s="137" t="s">
        <v>29</v>
      </c>
      <c r="AD629" s="137"/>
      <c r="AE629" s="137"/>
    </row>
    <row r="630" spans="2:41">
      <c r="H630" s="138" t="s">
        <v>28</v>
      </c>
      <c r="I630" s="138"/>
      <c r="J630" s="138"/>
      <c r="V630" s="17"/>
      <c r="AC630" s="137"/>
      <c r="AD630" s="137"/>
      <c r="AE630" s="137"/>
    </row>
    <row r="631" spans="2:41">
      <c r="H631" s="138"/>
      <c r="I631" s="138"/>
      <c r="J631" s="138"/>
      <c r="V631" s="17"/>
      <c r="AC631" s="137"/>
      <c r="AD631" s="137"/>
      <c r="AE631" s="137"/>
    </row>
    <row r="632" spans="2:41">
      <c r="V632" s="17"/>
    </row>
    <row r="633" spans="2:41">
      <c r="V633" s="17"/>
    </row>
    <row r="634" spans="2:41" ht="23.25">
      <c r="B634" s="22" t="s">
        <v>68</v>
      </c>
      <c r="V634" s="17"/>
      <c r="X634" s="22" t="s">
        <v>68</v>
      </c>
    </row>
    <row r="635" spans="2:41" ht="23.25">
      <c r="B635" s="23" t="s">
        <v>32</v>
      </c>
      <c r="C635" s="20">
        <f>IF(X587="PAGADO",0,Y592)</f>
        <v>1120.55</v>
      </c>
      <c r="E635" s="139" t="s">
        <v>20</v>
      </c>
      <c r="F635" s="139"/>
      <c r="G635" s="139"/>
      <c r="H635" s="139"/>
      <c r="V635" s="17"/>
      <c r="X635" s="23" t="s">
        <v>32</v>
      </c>
      <c r="Y635" s="20">
        <f>IF(B635="PAGADO",0,C640)</f>
        <v>1120.55</v>
      </c>
      <c r="AA635" s="139" t="s">
        <v>20</v>
      </c>
      <c r="AB635" s="139"/>
      <c r="AC635" s="139"/>
      <c r="AD635" s="139"/>
    </row>
    <row r="636" spans="2:41">
      <c r="B636" s="1" t="s">
        <v>0</v>
      </c>
      <c r="C636" s="19">
        <f>H651</f>
        <v>0</v>
      </c>
      <c r="E636" s="2" t="s">
        <v>1</v>
      </c>
      <c r="F636" s="2" t="s">
        <v>2</v>
      </c>
      <c r="G636" s="2" t="s">
        <v>3</v>
      </c>
      <c r="H636" s="2" t="s">
        <v>4</v>
      </c>
      <c r="N636" s="2" t="s">
        <v>1</v>
      </c>
      <c r="O636" s="2" t="s">
        <v>5</v>
      </c>
      <c r="P636" s="2" t="s">
        <v>4</v>
      </c>
      <c r="Q636" s="2" t="s">
        <v>6</v>
      </c>
      <c r="R636" s="2" t="s">
        <v>7</v>
      </c>
      <c r="S636" s="3"/>
      <c r="V636" s="17"/>
      <c r="X636" s="1" t="s">
        <v>0</v>
      </c>
      <c r="Y636" s="19">
        <f>AD651</f>
        <v>0</v>
      </c>
      <c r="AA636" s="2" t="s">
        <v>1</v>
      </c>
      <c r="AB636" s="2" t="s">
        <v>2</v>
      </c>
      <c r="AC636" s="2" t="s">
        <v>3</v>
      </c>
      <c r="AD636" s="2" t="s">
        <v>4</v>
      </c>
      <c r="AJ636" s="2" t="s">
        <v>1</v>
      </c>
      <c r="AK636" s="2" t="s">
        <v>5</v>
      </c>
      <c r="AL636" s="2" t="s">
        <v>4</v>
      </c>
      <c r="AM636" s="2" t="s">
        <v>6</v>
      </c>
      <c r="AN636" s="2" t="s">
        <v>7</v>
      </c>
      <c r="AO636" s="3"/>
    </row>
    <row r="637" spans="2:41">
      <c r="C637" s="2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Y637" s="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" t="s">
        <v>24</v>
      </c>
      <c r="C638" s="19">
        <f>IF(C635&gt;0,C635+C636,C636)</f>
        <v>1120.55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" t="s">
        <v>24</v>
      </c>
      <c r="Y638" s="19">
        <f>IF(Y635&gt;0,Y635+Y636,Y636)</f>
        <v>1120.55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" t="s">
        <v>9</v>
      </c>
      <c r="C639" s="20">
        <f>C662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9</v>
      </c>
      <c r="Y639" s="20">
        <f>Y662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6" t="s">
        <v>25</v>
      </c>
      <c r="C640" s="21">
        <f>C638-C639</f>
        <v>1120.55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6" t="s">
        <v>8</v>
      </c>
      <c r="Y640" s="21">
        <f>Y638-Y639</f>
        <v>1120.55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ht="26.25">
      <c r="B641" s="140" t="str">
        <f>IF(C640&lt;0,"NO PAGAR","COBRAR")</f>
        <v>COBRAR</v>
      </c>
      <c r="C641" s="14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40" t="str">
        <f>IF(Y640&lt;0,"NO PAGAR","COBRAR")</f>
        <v>COBRAR</v>
      </c>
      <c r="Y641" s="14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32" t="s">
        <v>9</v>
      </c>
      <c r="C642" s="133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32" t="s">
        <v>9</v>
      </c>
      <c r="Y642" s="133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9" t="str">
        <f>IF(C676&lt;0,"SALDO A FAVOR","SALDO ADELANTAD0'")</f>
        <v>SALDO ADELANTAD0'</v>
      </c>
      <c r="C643" s="10" t="b">
        <f>IF(Y587&lt;=0,Y587*-1)</f>
        <v>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9" t="str">
        <f>IF(C640&lt;0,"SALDO ADELANTADO","SALDO A FAVOR'")</f>
        <v>SALDO A FAVOR'</v>
      </c>
      <c r="Y643" s="10" t="b">
        <f>IF(C640&lt;=0,C640*-1)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10</v>
      </c>
      <c r="C644" s="10">
        <f>R653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10</v>
      </c>
      <c r="Y644" s="10">
        <f>AN653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11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11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12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12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13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13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14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14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15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15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16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16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17</v>
      </c>
      <c r="C651" s="10"/>
      <c r="E651" s="134" t="s">
        <v>7</v>
      </c>
      <c r="F651" s="135"/>
      <c r="G651" s="136"/>
      <c r="H651" s="5">
        <f>SUM(H637:H650)</f>
        <v>0</v>
      </c>
      <c r="N651" s="3"/>
      <c r="O651" s="3"/>
      <c r="P651" s="3"/>
      <c r="Q651" s="3"/>
      <c r="R651" s="18"/>
      <c r="S651" s="3"/>
      <c r="V651" s="17"/>
      <c r="X651" s="11" t="s">
        <v>17</v>
      </c>
      <c r="Y651" s="10"/>
      <c r="AA651" s="134" t="s">
        <v>7</v>
      </c>
      <c r="AB651" s="135"/>
      <c r="AC651" s="136"/>
      <c r="AD651" s="5">
        <f>SUM(AD637:AD650)</f>
        <v>0</v>
      </c>
      <c r="AJ651" s="3"/>
      <c r="AK651" s="3"/>
      <c r="AL651" s="3"/>
      <c r="AM651" s="3"/>
      <c r="AN651" s="18"/>
      <c r="AO651" s="3"/>
    </row>
    <row r="652" spans="2:41">
      <c r="B652" s="12"/>
      <c r="C652" s="10"/>
      <c r="E652" s="13"/>
      <c r="F652" s="13"/>
      <c r="G652" s="13"/>
      <c r="N652" s="3"/>
      <c r="O652" s="3"/>
      <c r="P652" s="3"/>
      <c r="Q652" s="3"/>
      <c r="R652" s="18"/>
      <c r="S652" s="3"/>
      <c r="V652" s="17"/>
      <c r="X652" s="12"/>
      <c r="Y652" s="10"/>
      <c r="AA652" s="13"/>
      <c r="AB652" s="13"/>
      <c r="AC652" s="13"/>
      <c r="AJ652" s="3"/>
      <c r="AK652" s="3"/>
      <c r="AL652" s="3"/>
      <c r="AM652" s="3"/>
      <c r="AN652" s="18"/>
      <c r="AO652" s="3"/>
    </row>
    <row r="653" spans="2:41">
      <c r="B653" s="12"/>
      <c r="C653" s="10"/>
      <c r="N653" s="134" t="s">
        <v>7</v>
      </c>
      <c r="O653" s="135"/>
      <c r="P653" s="135"/>
      <c r="Q653" s="136"/>
      <c r="R653" s="18">
        <f>SUM(R637:R652)</f>
        <v>0</v>
      </c>
      <c r="S653" s="3"/>
      <c r="V653" s="17"/>
      <c r="X653" s="12"/>
      <c r="Y653" s="10"/>
      <c r="AJ653" s="134" t="s">
        <v>7</v>
      </c>
      <c r="AK653" s="135"/>
      <c r="AL653" s="135"/>
      <c r="AM653" s="136"/>
      <c r="AN653" s="18">
        <f>SUM(AN637:AN652)</f>
        <v>0</v>
      </c>
      <c r="AO653" s="3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E656" s="14"/>
      <c r="V656" s="17"/>
      <c r="X656" s="12"/>
      <c r="Y656" s="10"/>
      <c r="AA656" s="14"/>
    </row>
    <row r="657" spans="1:43">
      <c r="B657" s="12"/>
      <c r="C657" s="10"/>
      <c r="V657" s="17"/>
      <c r="X657" s="12"/>
      <c r="Y657" s="10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V659" s="17"/>
      <c r="X659" s="12"/>
      <c r="Y659" s="10"/>
    </row>
    <row r="660" spans="1:43">
      <c r="B660" s="12"/>
      <c r="C660" s="10"/>
      <c r="V660" s="17"/>
      <c r="X660" s="12"/>
      <c r="Y660" s="10"/>
    </row>
    <row r="661" spans="1:43">
      <c r="B661" s="11"/>
      <c r="C661" s="10"/>
      <c r="V661" s="17"/>
      <c r="X661" s="11"/>
      <c r="Y661" s="10"/>
    </row>
    <row r="662" spans="1:43">
      <c r="B662" s="15" t="s">
        <v>18</v>
      </c>
      <c r="C662" s="16">
        <f>SUM(C643:C661)</f>
        <v>0</v>
      </c>
      <c r="V662" s="17"/>
      <c r="X662" s="15" t="s">
        <v>18</v>
      </c>
      <c r="Y662" s="16">
        <f>SUM(Y643:Y661)</f>
        <v>0</v>
      </c>
    </row>
    <row r="663" spans="1:43">
      <c r="D663" t="s">
        <v>22</v>
      </c>
      <c r="E663" t="s">
        <v>21</v>
      </c>
      <c r="V663" s="17"/>
      <c r="Z663" t="s">
        <v>22</v>
      </c>
      <c r="AA663" t="s">
        <v>21</v>
      </c>
    </row>
    <row r="664" spans="1:43">
      <c r="E664" s="1" t="s">
        <v>19</v>
      </c>
      <c r="V664" s="17"/>
      <c r="AA664" s="1" t="s">
        <v>19</v>
      </c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V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>
      <c r="V674" s="17"/>
    </row>
    <row r="675" spans="1:43">
      <c r="H675" s="138" t="s">
        <v>30</v>
      </c>
      <c r="I675" s="138"/>
      <c r="J675" s="138"/>
      <c r="V675" s="17"/>
      <c r="AA675" s="138" t="s">
        <v>31</v>
      </c>
      <c r="AB675" s="138"/>
      <c r="AC675" s="138"/>
    </row>
    <row r="676" spans="1:43">
      <c r="H676" s="138"/>
      <c r="I676" s="138"/>
      <c r="J676" s="138"/>
      <c r="V676" s="17"/>
      <c r="AA676" s="138"/>
      <c r="AB676" s="138"/>
      <c r="AC676" s="138"/>
    </row>
    <row r="677" spans="1:43">
      <c r="V677" s="17"/>
    </row>
    <row r="678" spans="1:43">
      <c r="V678" s="17"/>
    </row>
    <row r="679" spans="1:43" ht="23.25">
      <c r="B679" s="24" t="s">
        <v>68</v>
      </c>
      <c r="V679" s="17"/>
      <c r="X679" s="22" t="s">
        <v>68</v>
      </c>
    </row>
    <row r="680" spans="1:43" ht="23.25">
      <c r="B680" s="23" t="s">
        <v>32</v>
      </c>
      <c r="C680" s="20">
        <f>IF(X635="PAGADO",0,C640)</f>
        <v>1120.55</v>
      </c>
      <c r="E680" s="139" t="s">
        <v>20</v>
      </c>
      <c r="F680" s="139"/>
      <c r="G680" s="139"/>
      <c r="H680" s="139"/>
      <c r="V680" s="17"/>
      <c r="X680" s="23" t="s">
        <v>32</v>
      </c>
      <c r="Y680" s="20">
        <f>IF(B1480="PAGADO",0,C685)</f>
        <v>1120.55</v>
      </c>
      <c r="AA680" s="139" t="s">
        <v>20</v>
      </c>
      <c r="AB680" s="139"/>
      <c r="AC680" s="139"/>
      <c r="AD680" s="139"/>
    </row>
    <row r="681" spans="1:43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1:43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1:43">
      <c r="B683" s="1" t="s">
        <v>24</v>
      </c>
      <c r="C683" s="19">
        <f>IF(C680&gt;0,C680+C681,C681)</f>
        <v>1120.55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1120.55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>
      <c r="B684" s="1" t="s">
        <v>9</v>
      </c>
      <c r="C684" s="20">
        <f>C708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Y708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6" t="s">
        <v>26</v>
      </c>
      <c r="C685" s="21">
        <f>C683-C684</f>
        <v>1120.55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27</v>
      </c>
      <c r="Y685" s="21">
        <f>Y683-Y684</f>
        <v>1120.55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 ht="23.25">
      <c r="B686" s="6"/>
      <c r="C686" s="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41" t="str">
        <f>IF(Y685&lt;0,"NO PAGAR","COBRAR'")</f>
        <v>COBRAR'</v>
      </c>
      <c r="Y686" s="141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>
      <c r="B687" s="141" t="str">
        <f>IF(C685&lt;0,"NO PAGAR","COBRAR'")</f>
        <v>COBRAR'</v>
      </c>
      <c r="C687" s="14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/>
      <c r="Y687" s="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32" t="s">
        <v>9</v>
      </c>
      <c r="C688" s="133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32" t="s">
        <v>9</v>
      </c>
      <c r="Y688" s="133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9" t="str">
        <f>IF(Y640&lt;0,"SALDO ADELANTADO","SALDO A FAVOR '")</f>
        <v>SALDO A FAVOR '</v>
      </c>
      <c r="C689" s="10" t="b">
        <f>IF(Y640&lt;=0,Y640*-1)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9" t="str">
        <f>IF(C685&lt;0,"SALDO ADELANTADO","SALDO A FAVOR'")</f>
        <v>SALDO A FAVOR'</v>
      </c>
      <c r="Y689" s="10" t="b">
        <f>IF(C685&lt;=0,C685*-1)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10</v>
      </c>
      <c r="C690" s="10">
        <f>R698</f>
        <v>0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10</v>
      </c>
      <c r="Y690" s="10">
        <f>AN698</f>
        <v>0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11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11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12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12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13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13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14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14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15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15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16</v>
      </c>
      <c r="C696" s="10"/>
      <c r="E696" s="134" t="s">
        <v>7</v>
      </c>
      <c r="F696" s="135"/>
      <c r="G696" s="136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16</v>
      </c>
      <c r="Y696" s="10"/>
      <c r="AA696" s="134" t="s">
        <v>7</v>
      </c>
      <c r="AB696" s="135"/>
      <c r="AC696" s="136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1" t="s">
        <v>17</v>
      </c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1" t="s">
        <v>17</v>
      </c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34" t="s">
        <v>7</v>
      </c>
      <c r="O698" s="135"/>
      <c r="P698" s="135"/>
      <c r="Q698" s="136"/>
      <c r="R698" s="18">
        <f>SUM(R682:R697)</f>
        <v>0</v>
      </c>
      <c r="S698" s="3"/>
      <c r="V698" s="17"/>
      <c r="X698" s="12"/>
      <c r="Y698" s="10"/>
      <c r="AJ698" s="134" t="s">
        <v>7</v>
      </c>
      <c r="AK698" s="135"/>
      <c r="AL698" s="135"/>
      <c r="AM698" s="136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1"/>
      <c r="C707" s="10"/>
      <c r="V707" s="17"/>
      <c r="X707" s="11"/>
      <c r="Y707" s="10"/>
    </row>
    <row r="708" spans="2:27">
      <c r="B708" s="15" t="s">
        <v>18</v>
      </c>
      <c r="C708" s="16">
        <f>SUM(C689:C707)</f>
        <v>0</v>
      </c>
      <c r="D708" t="s">
        <v>22</v>
      </c>
      <c r="E708" t="s">
        <v>21</v>
      </c>
      <c r="V708" s="17"/>
      <c r="X708" s="15" t="s">
        <v>18</v>
      </c>
      <c r="Y708" s="16">
        <f>SUM(Y689:Y707)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37" t="s">
        <v>29</v>
      </c>
      <c r="AD722" s="137"/>
      <c r="AE722" s="137"/>
    </row>
    <row r="723" spans="2:41">
      <c r="H723" s="138" t="s">
        <v>28</v>
      </c>
      <c r="I723" s="138"/>
      <c r="J723" s="138"/>
      <c r="V723" s="17"/>
      <c r="AC723" s="137"/>
      <c r="AD723" s="137"/>
      <c r="AE723" s="137"/>
    </row>
    <row r="724" spans="2:41">
      <c r="H724" s="138"/>
      <c r="I724" s="138"/>
      <c r="J724" s="138"/>
      <c r="V724" s="17"/>
      <c r="AC724" s="137"/>
      <c r="AD724" s="137"/>
      <c r="AE724" s="137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32</v>
      </c>
      <c r="C728" s="20">
        <f>IF(X680="PAGADO",0,Y685)</f>
        <v>1120.55</v>
      </c>
      <c r="E728" s="139" t="s">
        <v>20</v>
      </c>
      <c r="F728" s="139"/>
      <c r="G728" s="139"/>
      <c r="H728" s="139"/>
      <c r="V728" s="17"/>
      <c r="X728" s="23" t="s">
        <v>32</v>
      </c>
      <c r="Y728" s="20">
        <f>IF(B728="PAGADO",0,C733)</f>
        <v>1120.55</v>
      </c>
      <c r="AA728" s="139" t="s">
        <v>20</v>
      </c>
      <c r="AB728" s="139"/>
      <c r="AC728" s="139"/>
      <c r="AD728" s="139"/>
    </row>
    <row r="729" spans="2:41">
      <c r="B729" s="1" t="s">
        <v>0</v>
      </c>
      <c r="C729" s="19">
        <f>H744</f>
        <v>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1120.55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1120.55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C755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Y755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1120.55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1120.55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40" t="str">
        <f>IF(C733&lt;0,"NO PAGAR","COBRAR")</f>
        <v>COBRAR</v>
      </c>
      <c r="C734" s="14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40" t="str">
        <f>IF(Y733&lt;0,"NO PAGAR","COBRAR")</f>
        <v>COBRAR</v>
      </c>
      <c r="Y734" s="14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32" t="s">
        <v>9</v>
      </c>
      <c r="C735" s="133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32" t="s">
        <v>9</v>
      </c>
      <c r="Y735" s="133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IF(C769&lt;0,"SALDO A FAVOR","SALDO ADELANTAD0'")</f>
        <v>SALDO ADELANTAD0'</v>
      </c>
      <c r="C736" s="10" t="b">
        <f>IF(Y680&lt;=0,Y680*-1)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34" t="s">
        <v>7</v>
      </c>
      <c r="F744" s="135"/>
      <c r="G744" s="136"/>
      <c r="H744" s="5">
        <f>SUM(H730:H743)</f>
        <v>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34" t="s">
        <v>7</v>
      </c>
      <c r="AB744" s="135"/>
      <c r="AC744" s="136"/>
      <c r="AD744" s="5">
        <f>SUM(AD730:AD743)</f>
        <v>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34" t="s">
        <v>7</v>
      </c>
      <c r="O746" s="135"/>
      <c r="P746" s="135"/>
      <c r="Q746" s="136"/>
      <c r="R746" s="18">
        <f>SUM(R730:R745)</f>
        <v>0</v>
      </c>
      <c r="S746" s="3"/>
      <c r="V746" s="17"/>
      <c r="X746" s="12"/>
      <c r="Y746" s="10"/>
      <c r="AJ746" s="134" t="s">
        <v>7</v>
      </c>
      <c r="AK746" s="135"/>
      <c r="AL746" s="135"/>
      <c r="AM746" s="136"/>
      <c r="AN746" s="18">
        <f>SUM(AN730:AN745)</f>
        <v>0</v>
      </c>
      <c r="AO746" s="3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E749" s="14"/>
      <c r="V749" s="17"/>
      <c r="X749" s="12"/>
      <c r="Y749" s="10"/>
      <c r="AA749" s="14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1"/>
      <c r="C754" s="10"/>
      <c r="V754" s="17"/>
      <c r="X754" s="11"/>
      <c r="Y754" s="10"/>
    </row>
    <row r="755" spans="1:43">
      <c r="B755" s="15" t="s">
        <v>18</v>
      </c>
      <c r="C755" s="16">
        <f>SUM(C736:C754)</f>
        <v>0</v>
      </c>
      <c r="V755" s="17"/>
      <c r="X755" s="15" t="s">
        <v>18</v>
      </c>
      <c r="Y755" s="16">
        <f>SUM(Y736:Y754)</f>
        <v>0</v>
      </c>
    </row>
    <row r="756" spans="1:43">
      <c r="D756" t="s">
        <v>22</v>
      </c>
      <c r="E756" t="s">
        <v>21</v>
      </c>
      <c r="V756" s="17"/>
      <c r="Z756" t="s">
        <v>22</v>
      </c>
      <c r="AA756" t="s">
        <v>21</v>
      </c>
    </row>
    <row r="757" spans="1:43">
      <c r="E757" s="1" t="s">
        <v>19</v>
      </c>
      <c r="V757" s="17"/>
      <c r="AA757" s="1" t="s">
        <v>19</v>
      </c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V767" s="17"/>
    </row>
    <row r="768" spans="1:43">
      <c r="H768" s="138" t="s">
        <v>30</v>
      </c>
      <c r="I768" s="138"/>
      <c r="J768" s="138"/>
      <c r="V768" s="17"/>
      <c r="AA768" s="138" t="s">
        <v>31</v>
      </c>
      <c r="AB768" s="138"/>
      <c r="AC768" s="138"/>
    </row>
    <row r="769" spans="2:41">
      <c r="H769" s="138"/>
      <c r="I769" s="138"/>
      <c r="J769" s="138"/>
      <c r="V769" s="17"/>
      <c r="AA769" s="138"/>
      <c r="AB769" s="138"/>
      <c r="AC769" s="138"/>
    </row>
    <row r="770" spans="2:41">
      <c r="V770" s="17"/>
    </row>
    <row r="771" spans="2:41">
      <c r="V771" s="17"/>
    </row>
    <row r="772" spans="2:41" ht="23.25">
      <c r="B772" s="24" t="s">
        <v>69</v>
      </c>
      <c r="V772" s="17"/>
      <c r="X772" s="22" t="s">
        <v>69</v>
      </c>
    </row>
    <row r="773" spans="2:41" ht="23.25">
      <c r="B773" s="23" t="s">
        <v>32</v>
      </c>
      <c r="C773" s="20">
        <f>IF(X728="PAGADO",0,C733)</f>
        <v>1120.55</v>
      </c>
      <c r="E773" s="139" t="s">
        <v>20</v>
      </c>
      <c r="F773" s="139"/>
      <c r="G773" s="139"/>
      <c r="H773" s="139"/>
      <c r="V773" s="17"/>
      <c r="X773" s="23" t="s">
        <v>32</v>
      </c>
      <c r="Y773" s="20">
        <f>IF(B1573="PAGADO",0,C778)</f>
        <v>1120.55</v>
      </c>
      <c r="AA773" s="139" t="s">
        <v>20</v>
      </c>
      <c r="AB773" s="139"/>
      <c r="AC773" s="139"/>
      <c r="AD773" s="139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1120.55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IF(Y773&gt;0,Y773+Y774,Y774)</f>
        <v>1120.55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C801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Y801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26</v>
      </c>
      <c r="C778" s="21">
        <f>C776-C777</f>
        <v>1120.55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27</v>
      </c>
      <c r="Y778" s="21">
        <f>Y776-Y777</f>
        <v>1120.55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6"/>
      <c r="C779" s="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41" t="str">
        <f>IF(Y778&lt;0,"NO PAGAR","COBRAR'")</f>
        <v>COBRAR'</v>
      </c>
      <c r="Y779" s="141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141" t="str">
        <f>IF(C778&lt;0,"NO PAGAR","COBRAR'")</f>
        <v>COBRAR'</v>
      </c>
      <c r="C780" s="14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/>
      <c r="Y780" s="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32" t="s">
        <v>9</v>
      </c>
      <c r="C781" s="133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32" t="s">
        <v>9</v>
      </c>
      <c r="Y781" s="133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9" t="str">
        <f>IF(Y733&lt;0,"SALDO ADELANTADO","SALDO A FAVOR '")</f>
        <v>SALDO A FAVOR '</v>
      </c>
      <c r="C782" s="10" t="b">
        <f>IF(Y733&lt;=0,Y733*-1)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9" t="str">
        <f>IF(C778&lt;0,"SALDO ADELANTADO","SALDO A FAVOR'")</f>
        <v>SALDO A FAVOR'</v>
      </c>
      <c r="Y782" s="10" t="b">
        <f>IF(C778&lt;=0,C778*-1)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10</v>
      </c>
      <c r="C783" s="10">
        <f>R791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10</v>
      </c>
      <c r="Y783" s="10">
        <f>AN791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11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11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12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12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13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13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14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14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15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15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16</v>
      </c>
      <c r="C789" s="10"/>
      <c r="E789" s="134" t="s">
        <v>7</v>
      </c>
      <c r="F789" s="135"/>
      <c r="G789" s="136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16</v>
      </c>
      <c r="Y789" s="10"/>
      <c r="AA789" s="134" t="s">
        <v>7</v>
      </c>
      <c r="AB789" s="135"/>
      <c r="AC789" s="136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1" t="s">
        <v>17</v>
      </c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1" t="s">
        <v>17</v>
      </c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34" t="s">
        <v>7</v>
      </c>
      <c r="O791" s="135"/>
      <c r="P791" s="135"/>
      <c r="Q791" s="136"/>
      <c r="R791" s="18">
        <f>SUM(R775:R790)</f>
        <v>0</v>
      </c>
      <c r="S791" s="3"/>
      <c r="V791" s="17"/>
      <c r="X791" s="12"/>
      <c r="Y791" s="10"/>
      <c r="AJ791" s="134" t="s">
        <v>7</v>
      </c>
      <c r="AK791" s="135"/>
      <c r="AL791" s="135"/>
      <c r="AM791" s="136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1"/>
      <c r="C800" s="10"/>
      <c r="V800" s="17"/>
      <c r="X800" s="11"/>
      <c r="Y800" s="10"/>
    </row>
    <row r="801" spans="2:31">
      <c r="B801" s="15" t="s">
        <v>18</v>
      </c>
      <c r="C801" s="16">
        <f>SUM(C782:C800)</f>
        <v>0</v>
      </c>
      <c r="D801" t="s">
        <v>22</v>
      </c>
      <c r="E801" t="s">
        <v>21</v>
      </c>
      <c r="V801" s="17"/>
      <c r="X801" s="15" t="s">
        <v>18</v>
      </c>
      <c r="Y801" s="16">
        <f>SUM(Y782:Y800)</f>
        <v>0</v>
      </c>
      <c r="Z801" t="s">
        <v>22</v>
      </c>
      <c r="AA801" t="s">
        <v>21</v>
      </c>
    </row>
    <row r="802" spans="2:31">
      <c r="E802" s="1" t="s">
        <v>19</v>
      </c>
      <c r="V802" s="17"/>
      <c r="AA802" s="1" t="s">
        <v>19</v>
      </c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</row>
    <row r="812" spans="2:31">
      <c r="V812" s="17"/>
    </row>
    <row r="813" spans="2:31">
      <c r="V813" s="17"/>
    </row>
    <row r="814" spans="2:31">
      <c r="V814" s="17"/>
    </row>
    <row r="815" spans="2:31">
      <c r="V815" s="17"/>
      <c r="AC815" s="137" t="s">
        <v>29</v>
      </c>
      <c r="AD815" s="137"/>
      <c r="AE815" s="137"/>
    </row>
    <row r="816" spans="2:31">
      <c r="H816" s="138" t="s">
        <v>28</v>
      </c>
      <c r="I816" s="138"/>
      <c r="J816" s="138"/>
      <c r="V816" s="17"/>
      <c r="AC816" s="137"/>
      <c r="AD816" s="137"/>
      <c r="AE816" s="137"/>
    </row>
    <row r="817" spans="2:41">
      <c r="H817" s="138"/>
      <c r="I817" s="138"/>
      <c r="J817" s="138"/>
      <c r="V817" s="17"/>
      <c r="AC817" s="137"/>
      <c r="AD817" s="137"/>
      <c r="AE817" s="137"/>
    </row>
    <row r="818" spans="2:41">
      <c r="V818" s="17"/>
    </row>
    <row r="819" spans="2:41">
      <c r="V819" s="17"/>
    </row>
    <row r="820" spans="2:41" ht="23.25">
      <c r="B820" s="22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IF(X773="PAGADO",0,Y778)</f>
        <v>1120.55</v>
      </c>
      <c r="E821" s="139" t="s">
        <v>20</v>
      </c>
      <c r="F821" s="139"/>
      <c r="G821" s="139"/>
      <c r="H821" s="139"/>
      <c r="V821" s="17"/>
      <c r="X821" s="23" t="s">
        <v>32</v>
      </c>
      <c r="Y821" s="20">
        <f>IF(B821="PAGADO",0,C826)</f>
        <v>1120.55</v>
      </c>
      <c r="AA821" s="139" t="s">
        <v>20</v>
      </c>
      <c r="AB821" s="139"/>
      <c r="AC821" s="139"/>
      <c r="AD821" s="139"/>
    </row>
    <row r="822" spans="2:41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1120.55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IF(Y821&gt;0,Y822+Y821,Y822)</f>
        <v>1120.55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C848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Y848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25</v>
      </c>
      <c r="C826" s="21">
        <f>C824-C825</f>
        <v>1120.55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8</v>
      </c>
      <c r="Y826" s="21">
        <f>Y824-Y825</f>
        <v>1120.55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6.25">
      <c r="B827" s="140" t="str">
        <f>IF(C826&lt;0,"NO PAGAR","COBRAR")</f>
        <v>COBRAR</v>
      </c>
      <c r="C827" s="14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40" t="str">
        <f>IF(Y826&lt;0,"NO PAGAR","COBRAR")</f>
        <v>COBRAR</v>
      </c>
      <c r="Y827" s="14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32" t="s">
        <v>9</v>
      </c>
      <c r="C828" s="133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32" t="s">
        <v>9</v>
      </c>
      <c r="Y828" s="133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IF(C862&lt;0,"SALDO A FAVOR","SALDO ADELANTAD0'")</f>
        <v>SALDO ADELANTAD0'</v>
      </c>
      <c r="C829" s="10" t="b">
        <f>IF(Y773&lt;=0,Y773*-1)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IF(C826&lt;0,"SALDO ADELANTADO","SALDO A FAVOR'")</f>
        <v>SALDO A FAVOR'</v>
      </c>
      <c r="Y829" s="10" t="b">
        <f>IF(C826&lt;=0,C826*-1)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4" t="s">
        <v>7</v>
      </c>
      <c r="F837" s="135"/>
      <c r="G837" s="136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4" t="s">
        <v>7</v>
      </c>
      <c r="AB837" s="135"/>
      <c r="AC837" s="136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2"/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2"/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34" t="s">
        <v>7</v>
      </c>
      <c r="O839" s="135"/>
      <c r="P839" s="135"/>
      <c r="Q839" s="136"/>
      <c r="R839" s="18">
        <f>SUM(R823:R838)</f>
        <v>0</v>
      </c>
      <c r="S839" s="3"/>
      <c r="V839" s="17"/>
      <c r="X839" s="12"/>
      <c r="Y839" s="10"/>
      <c r="AJ839" s="134" t="s">
        <v>7</v>
      </c>
      <c r="AK839" s="135"/>
      <c r="AL839" s="135"/>
      <c r="AM839" s="136"/>
      <c r="AN839" s="18">
        <f>SUM(AN823:AN838)</f>
        <v>0</v>
      </c>
      <c r="AO839" s="3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E842" s="14"/>
      <c r="V842" s="17"/>
      <c r="X842" s="12"/>
      <c r="Y842" s="10"/>
      <c r="AA842" s="14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0</v>
      </c>
      <c r="V848" s="17"/>
      <c r="X848" s="15" t="s">
        <v>18</v>
      </c>
      <c r="Y848" s="16">
        <f>SUM(Y829:Y847)</f>
        <v>0</v>
      </c>
    </row>
    <row r="849" spans="1:43">
      <c r="D849" t="s">
        <v>22</v>
      </c>
      <c r="E849" t="s">
        <v>21</v>
      </c>
      <c r="V849" s="17"/>
      <c r="Z849" t="s">
        <v>22</v>
      </c>
      <c r="AA849" t="s">
        <v>21</v>
      </c>
    </row>
    <row r="850" spans="1:43">
      <c r="E850" s="1" t="s">
        <v>19</v>
      </c>
      <c r="V850" s="17"/>
      <c r="AA850" s="1" t="s">
        <v>19</v>
      </c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V860" s="17"/>
    </row>
    <row r="861" spans="1:43">
      <c r="H861" s="138" t="s">
        <v>30</v>
      </c>
      <c r="I861" s="138"/>
      <c r="J861" s="138"/>
      <c r="V861" s="17"/>
      <c r="AA861" s="138" t="s">
        <v>31</v>
      </c>
      <c r="AB861" s="138"/>
      <c r="AC861" s="138"/>
    </row>
    <row r="862" spans="1:43">
      <c r="H862" s="138"/>
      <c r="I862" s="138"/>
      <c r="J862" s="138"/>
      <c r="V862" s="17"/>
      <c r="AA862" s="138"/>
      <c r="AB862" s="138"/>
      <c r="AC862" s="138"/>
    </row>
    <row r="863" spans="1:43">
      <c r="V863" s="17"/>
    </row>
    <row r="864" spans="1:43">
      <c r="V864" s="17"/>
    </row>
    <row r="865" spans="2:41" ht="23.25">
      <c r="B865" s="24" t="s">
        <v>70</v>
      </c>
      <c r="V865" s="17"/>
      <c r="X865" s="22" t="s">
        <v>70</v>
      </c>
    </row>
    <row r="866" spans="2:41" ht="23.25">
      <c r="B866" s="23" t="s">
        <v>32</v>
      </c>
      <c r="C866" s="20">
        <f>IF(X821="PAGADO",0,C826)</f>
        <v>1120.55</v>
      </c>
      <c r="E866" s="139" t="s">
        <v>20</v>
      </c>
      <c r="F866" s="139"/>
      <c r="G866" s="139"/>
      <c r="H866" s="139"/>
      <c r="V866" s="17"/>
      <c r="X866" s="23" t="s">
        <v>32</v>
      </c>
      <c r="Y866" s="20">
        <f>IF(B1666="PAGADO",0,C871)</f>
        <v>1120.55</v>
      </c>
      <c r="AA866" s="139" t="s">
        <v>20</v>
      </c>
      <c r="AB866" s="139"/>
      <c r="AC866" s="139"/>
      <c r="AD866" s="139"/>
    </row>
    <row r="867" spans="2:41">
      <c r="B867" s="1" t="s">
        <v>0</v>
      </c>
      <c r="C867" s="19">
        <f>H882</f>
        <v>0</v>
      </c>
      <c r="E867" s="2" t="s">
        <v>1</v>
      </c>
      <c r="F867" s="2" t="s">
        <v>2</v>
      </c>
      <c r="G867" s="2" t="s">
        <v>3</v>
      </c>
      <c r="H867" s="2" t="s">
        <v>4</v>
      </c>
      <c r="N867" s="2" t="s">
        <v>1</v>
      </c>
      <c r="O867" s="2" t="s">
        <v>5</v>
      </c>
      <c r="P867" s="2" t="s">
        <v>4</v>
      </c>
      <c r="Q867" s="2" t="s">
        <v>6</v>
      </c>
      <c r="R867" s="2" t="s">
        <v>7</v>
      </c>
      <c r="S867" s="3"/>
      <c r="V867" s="17"/>
      <c r="X867" s="1" t="s">
        <v>0</v>
      </c>
      <c r="Y867" s="19">
        <f>AD882</f>
        <v>0</v>
      </c>
      <c r="AA867" s="2" t="s">
        <v>1</v>
      </c>
      <c r="AB867" s="2" t="s">
        <v>2</v>
      </c>
      <c r="AC867" s="2" t="s">
        <v>3</v>
      </c>
      <c r="AD867" s="2" t="s">
        <v>4</v>
      </c>
      <c r="AJ867" s="2" t="s">
        <v>1</v>
      </c>
      <c r="AK867" s="2" t="s">
        <v>5</v>
      </c>
      <c r="AL867" s="2" t="s">
        <v>4</v>
      </c>
      <c r="AM867" s="2" t="s">
        <v>6</v>
      </c>
      <c r="AN867" s="2" t="s">
        <v>7</v>
      </c>
      <c r="AO867" s="3"/>
    </row>
    <row r="868" spans="2:41">
      <c r="C868" s="2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Y868" s="2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24</v>
      </c>
      <c r="C869" s="19">
        <f>IF(C866&gt;0,C866+C867,C867)</f>
        <v>1120.55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24</v>
      </c>
      <c r="Y869" s="19">
        <f>IF(Y866&gt;0,Y866+Y867,Y867)</f>
        <v>1120.55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9</v>
      </c>
      <c r="C870" s="20">
        <f>C894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9</v>
      </c>
      <c r="Y870" s="20">
        <f>Y894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6" t="s">
        <v>26</v>
      </c>
      <c r="C871" s="21">
        <f>C869-C870</f>
        <v>1120.55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6" t="s">
        <v>27</v>
      </c>
      <c r="Y871" s="21">
        <f>Y869-Y870</f>
        <v>1120.55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6"/>
      <c r="C872" s="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41" t="str">
        <f>IF(Y871&lt;0,"NO PAGAR","COBRAR'")</f>
        <v>COBRAR'</v>
      </c>
      <c r="Y872" s="141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141" t="str">
        <f>IF(C871&lt;0,"NO PAGAR","COBRAR'")</f>
        <v>COBRAR'</v>
      </c>
      <c r="C873" s="14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/>
      <c r="Y873" s="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32" t="s">
        <v>9</v>
      </c>
      <c r="C874" s="133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32" t="s">
        <v>9</v>
      </c>
      <c r="Y874" s="133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IF(Y826&lt;0,"SALDO ADELANTADO","SALDO A FAVOR '")</f>
        <v>SALDO A FAVOR '</v>
      </c>
      <c r="C875" s="10" t="b">
        <f>IF(Y826&lt;=0,Y826*-1)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IF(C871&lt;0,"SALDO ADELANTADO","SALDO A FAVOR'")</f>
        <v>SALDO A FAVOR'</v>
      </c>
      <c r="Y875" s="10" t="b">
        <f>IF(C871&lt;=0,C871*-1)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R884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AN884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134" t="s">
        <v>7</v>
      </c>
      <c r="F882" s="135"/>
      <c r="G882" s="136"/>
      <c r="H882" s="5">
        <f>SUM(H868:H881)</f>
        <v>0</v>
      </c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134" t="s">
        <v>7</v>
      </c>
      <c r="AB882" s="135"/>
      <c r="AC882" s="136"/>
      <c r="AD882" s="5">
        <f>SUM(AD868:AD881)</f>
        <v>0</v>
      </c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3"/>
      <c r="F883" s="13"/>
      <c r="G883" s="13"/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3"/>
      <c r="AB883" s="13"/>
      <c r="AC883" s="13"/>
      <c r="AJ883" s="3"/>
      <c r="AK883" s="3"/>
      <c r="AL883" s="3"/>
      <c r="AM883" s="3"/>
      <c r="AN883" s="18"/>
      <c r="AO883" s="3"/>
    </row>
    <row r="884" spans="2:41">
      <c r="B884" s="12"/>
      <c r="C884" s="10"/>
      <c r="N884" s="134" t="s">
        <v>7</v>
      </c>
      <c r="O884" s="135"/>
      <c r="P884" s="135"/>
      <c r="Q884" s="136"/>
      <c r="R884" s="18">
        <f>SUM(R868:R883)</f>
        <v>0</v>
      </c>
      <c r="S884" s="3"/>
      <c r="V884" s="17"/>
      <c r="X884" s="12"/>
      <c r="Y884" s="10"/>
      <c r="AJ884" s="134" t="s">
        <v>7</v>
      </c>
      <c r="AK884" s="135"/>
      <c r="AL884" s="135"/>
      <c r="AM884" s="136"/>
      <c r="AN884" s="18">
        <f>SUM(AN868:AN883)</f>
        <v>0</v>
      </c>
      <c r="AO884" s="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E887" s="14"/>
      <c r="V887" s="17"/>
      <c r="X887" s="12"/>
      <c r="Y887" s="10"/>
      <c r="AA887" s="14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D894" t="s">
        <v>22</v>
      </c>
      <c r="E894" t="s">
        <v>21</v>
      </c>
      <c r="V894" s="17"/>
      <c r="X894" s="15" t="s">
        <v>18</v>
      </c>
      <c r="Y894" s="16">
        <f>SUM(Y875:Y893)</f>
        <v>0</v>
      </c>
      <c r="Z894" t="s">
        <v>22</v>
      </c>
      <c r="AA894" t="s">
        <v>21</v>
      </c>
    </row>
    <row r="895" spans="2:41">
      <c r="E895" s="1" t="s">
        <v>19</v>
      </c>
      <c r="V895" s="17"/>
      <c r="AA895" s="1" t="s">
        <v>19</v>
      </c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</row>
    <row r="909" spans="8:31">
      <c r="V909" s="17"/>
      <c r="AC909" s="137" t="s">
        <v>29</v>
      </c>
      <c r="AD909" s="137"/>
      <c r="AE909" s="137"/>
    </row>
    <row r="910" spans="8:31">
      <c r="H910" s="138" t="s">
        <v>28</v>
      </c>
      <c r="I910" s="138"/>
      <c r="J910" s="138"/>
      <c r="V910" s="17"/>
      <c r="AC910" s="137"/>
      <c r="AD910" s="137"/>
      <c r="AE910" s="137"/>
    </row>
    <row r="911" spans="8:31">
      <c r="H911" s="138"/>
      <c r="I911" s="138"/>
      <c r="J911" s="138"/>
      <c r="V911" s="17"/>
      <c r="AC911" s="137"/>
      <c r="AD911" s="137"/>
      <c r="AE911" s="137"/>
    </row>
    <row r="912" spans="8:31">
      <c r="V912" s="17"/>
    </row>
    <row r="913" spans="2:41">
      <c r="V913" s="17"/>
    </row>
    <row r="914" spans="2:41" ht="23.25">
      <c r="B914" s="22" t="s">
        <v>71</v>
      </c>
      <c r="V914" s="17"/>
      <c r="X914" s="22" t="s">
        <v>71</v>
      </c>
    </row>
    <row r="915" spans="2:41" ht="23.25">
      <c r="B915" s="23" t="s">
        <v>32</v>
      </c>
      <c r="C915" s="20">
        <f>IF(X866="PAGADO",0,Y871)</f>
        <v>1120.55</v>
      </c>
      <c r="E915" s="139" t="s">
        <v>20</v>
      </c>
      <c r="F915" s="139"/>
      <c r="G915" s="139"/>
      <c r="H915" s="139"/>
      <c r="V915" s="17"/>
      <c r="X915" s="23" t="s">
        <v>32</v>
      </c>
      <c r="Y915" s="20">
        <f>IF(B915="PAGADO",0,C920)</f>
        <v>1120.55</v>
      </c>
      <c r="AA915" s="139" t="s">
        <v>20</v>
      </c>
      <c r="AB915" s="139"/>
      <c r="AC915" s="139"/>
      <c r="AD915" s="139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1120.55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IF(Y915&gt;0,Y916+Y915,Y916)</f>
        <v>1120.55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C942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Y942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25</v>
      </c>
      <c r="C920" s="21">
        <f>C918-C919</f>
        <v>1120.55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8</v>
      </c>
      <c r="Y920" s="21">
        <f>Y918-Y919</f>
        <v>1120.55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6.25">
      <c r="B921" s="140" t="str">
        <f>IF(C920&lt;0,"NO PAGAR","COBRAR")</f>
        <v>COBRAR</v>
      </c>
      <c r="C921" s="14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40" t="str">
        <f>IF(Y920&lt;0,"NO PAGAR","COBRAR")</f>
        <v>COBRAR</v>
      </c>
      <c r="Y921" s="14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32" t="s">
        <v>9</v>
      </c>
      <c r="C922" s="133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32" t="s">
        <v>9</v>
      </c>
      <c r="Y922" s="133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IF(C956&lt;0,"SALDO A FAVOR","SALDO ADELANTAD0'")</f>
        <v>SALDO ADELANTAD0'</v>
      </c>
      <c r="C923" s="10" t="b">
        <f>IF(Y871&lt;=0,Y871*-1)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IF(C920&lt;0,"SALDO ADELANTADO","SALDO A FAVOR'")</f>
        <v>SALDO A FAVOR'</v>
      </c>
      <c r="Y923" s="10" t="b">
        <f>IF(C920&lt;=0,C920*-1)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4" t="s">
        <v>7</v>
      </c>
      <c r="F931" s="135"/>
      <c r="G931" s="136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4" t="s">
        <v>7</v>
      </c>
      <c r="AB931" s="135"/>
      <c r="AC931" s="136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2"/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2"/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34" t="s">
        <v>7</v>
      </c>
      <c r="O933" s="135"/>
      <c r="P933" s="135"/>
      <c r="Q933" s="136"/>
      <c r="R933" s="18">
        <f>SUM(R917:R932)</f>
        <v>0</v>
      </c>
      <c r="S933" s="3"/>
      <c r="V933" s="17"/>
      <c r="X933" s="12"/>
      <c r="Y933" s="10"/>
      <c r="AJ933" s="134" t="s">
        <v>7</v>
      </c>
      <c r="AK933" s="135"/>
      <c r="AL933" s="135"/>
      <c r="AM933" s="136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0</v>
      </c>
      <c r="V942" s="17"/>
      <c r="X942" s="15" t="s">
        <v>18</v>
      </c>
      <c r="Y942" s="16">
        <f>SUM(Y923:Y941)</f>
        <v>0</v>
      </c>
    </row>
    <row r="943" spans="2:41">
      <c r="D943" t="s">
        <v>22</v>
      </c>
      <c r="E943" t="s">
        <v>21</v>
      </c>
      <c r="V943" s="17"/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V954" s="17"/>
    </row>
    <row r="955" spans="1:43">
      <c r="H955" s="138" t="s">
        <v>30</v>
      </c>
      <c r="I955" s="138"/>
      <c r="J955" s="138"/>
      <c r="V955" s="17"/>
      <c r="AA955" s="138" t="s">
        <v>31</v>
      </c>
      <c r="AB955" s="138"/>
      <c r="AC955" s="138"/>
    </row>
    <row r="956" spans="1:43">
      <c r="H956" s="138"/>
      <c r="I956" s="138"/>
      <c r="J956" s="138"/>
      <c r="V956" s="17"/>
      <c r="AA956" s="138"/>
      <c r="AB956" s="138"/>
      <c r="AC956" s="138"/>
    </row>
    <row r="957" spans="1:43">
      <c r="V957" s="17"/>
    </row>
    <row r="958" spans="1:43">
      <c r="V958" s="17"/>
    </row>
    <row r="959" spans="1:43" ht="23.25">
      <c r="B959" s="24" t="s">
        <v>73</v>
      </c>
      <c r="V959" s="17"/>
      <c r="X959" s="22" t="s">
        <v>71</v>
      </c>
    </row>
    <row r="960" spans="1:43" ht="23.25">
      <c r="B960" s="23" t="s">
        <v>32</v>
      </c>
      <c r="C960" s="20">
        <f>IF(X915="PAGADO",0,C920)</f>
        <v>1120.55</v>
      </c>
      <c r="E960" s="139" t="s">
        <v>20</v>
      </c>
      <c r="F960" s="139"/>
      <c r="G960" s="139"/>
      <c r="H960" s="139"/>
      <c r="V960" s="17"/>
      <c r="X960" s="23" t="s">
        <v>32</v>
      </c>
      <c r="Y960" s="20">
        <f>IF(B1760="PAGADO",0,C965)</f>
        <v>1120.55</v>
      </c>
      <c r="AA960" s="139" t="s">
        <v>20</v>
      </c>
      <c r="AB960" s="139"/>
      <c r="AC960" s="139"/>
      <c r="AD960" s="139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1120.55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1120.55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C988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Y988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26</v>
      </c>
      <c r="C965" s="21">
        <f>C963-C964</f>
        <v>1120.55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27</v>
      </c>
      <c r="Y965" s="21">
        <f>Y963-Y964</f>
        <v>1120.55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6"/>
      <c r="C966" s="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41" t="str">
        <f>IF(Y965&lt;0,"NO PAGAR","COBRAR'")</f>
        <v>COBRAR'</v>
      </c>
      <c r="Y966" s="141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141" t="str">
        <f>IF(C965&lt;0,"NO PAGAR","COBRAR'")</f>
        <v>COBRAR'</v>
      </c>
      <c r="C967" s="14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/>
      <c r="Y967" s="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32" t="s">
        <v>9</v>
      </c>
      <c r="C968" s="133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32" t="s">
        <v>9</v>
      </c>
      <c r="Y968" s="133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9" t="str">
        <f>IF(Y920&lt;0,"SALDO ADELANTADO","SALDO A FAVOR '")</f>
        <v>SALDO A FAVOR '</v>
      </c>
      <c r="C969" s="10" t="b">
        <f>IF(Y920&lt;=0,Y920*-1)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IF(C965&lt;0,"SALDO ADELANTADO","SALDO A FAVOR'")</f>
        <v>SALDO A FAVOR'</v>
      </c>
      <c r="Y969" s="10" t="b">
        <f>IF(C965&lt;=0,C965*-1)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R978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AN978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</v>
      </c>
      <c r="C976" s="10"/>
      <c r="E976" s="134" t="s">
        <v>7</v>
      </c>
      <c r="F976" s="135"/>
      <c r="G976" s="136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134" t="s">
        <v>7</v>
      </c>
      <c r="AB976" s="135"/>
      <c r="AC976" s="136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1" t="s">
        <v>17</v>
      </c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34" t="s">
        <v>7</v>
      </c>
      <c r="O978" s="135"/>
      <c r="P978" s="135"/>
      <c r="Q978" s="136"/>
      <c r="R978" s="18">
        <f>SUM(R962:R977)</f>
        <v>0</v>
      </c>
      <c r="S978" s="3"/>
      <c r="V978" s="17"/>
      <c r="X978" s="12"/>
      <c r="Y978" s="10"/>
      <c r="AJ978" s="134" t="s">
        <v>7</v>
      </c>
      <c r="AK978" s="135"/>
      <c r="AL978" s="135"/>
      <c r="AM978" s="136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0</v>
      </c>
      <c r="D988" t="s">
        <v>22</v>
      </c>
      <c r="E988" t="s">
        <v>21</v>
      </c>
      <c r="V988" s="17"/>
      <c r="X988" s="15" t="s">
        <v>18</v>
      </c>
      <c r="Y988" s="16">
        <f>SUM(Y969:Y987)</f>
        <v>0</v>
      </c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2:31">
      <c r="V993" s="17"/>
    </row>
    <row r="994" spans="2:31">
      <c r="V994" s="17"/>
    </row>
    <row r="995" spans="2:31">
      <c r="V995" s="17"/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  <c r="AC1002" s="137" t="s">
        <v>29</v>
      </c>
      <c r="AD1002" s="137"/>
      <c r="AE1002" s="137"/>
    </row>
    <row r="1003" spans="2:31">
      <c r="H1003" s="138" t="s">
        <v>28</v>
      </c>
      <c r="I1003" s="138"/>
      <c r="J1003" s="138"/>
      <c r="V1003" s="17"/>
      <c r="AC1003" s="137"/>
      <c r="AD1003" s="137"/>
      <c r="AE1003" s="137"/>
    </row>
    <row r="1004" spans="2:31">
      <c r="H1004" s="138"/>
      <c r="I1004" s="138"/>
      <c r="J1004" s="138"/>
      <c r="V1004" s="17"/>
      <c r="AC1004" s="137"/>
      <c r="AD1004" s="137"/>
      <c r="AE1004" s="137"/>
    </row>
    <row r="1005" spans="2:31">
      <c r="V1005" s="17"/>
    </row>
    <row r="1006" spans="2:31">
      <c r="V1006" s="17"/>
    </row>
    <row r="1007" spans="2:31" ht="23.25">
      <c r="B1007" s="22" t="s">
        <v>72</v>
      </c>
      <c r="V1007" s="17"/>
      <c r="X1007" s="22" t="s">
        <v>74</v>
      </c>
    </row>
    <row r="1008" spans="2:31" ht="23.25">
      <c r="B1008" s="23" t="s">
        <v>32</v>
      </c>
      <c r="C1008" s="20">
        <f>IF(X960="PAGADO",0,Y965)</f>
        <v>1120.55</v>
      </c>
      <c r="E1008" s="139" t="s">
        <v>20</v>
      </c>
      <c r="F1008" s="139"/>
      <c r="G1008" s="139"/>
      <c r="H1008" s="139"/>
      <c r="V1008" s="17"/>
      <c r="X1008" s="23" t="s">
        <v>32</v>
      </c>
      <c r="Y1008" s="20">
        <f>IF(B1008="PAGADO",0,C1013)</f>
        <v>1120.55</v>
      </c>
      <c r="AA1008" s="139" t="s">
        <v>20</v>
      </c>
      <c r="AB1008" s="139"/>
      <c r="AC1008" s="139"/>
      <c r="AD1008" s="139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1120.55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1120.55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C1035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Y1035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25</v>
      </c>
      <c r="C1013" s="21">
        <f>C1011-C1012</f>
        <v>1120.55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8</v>
      </c>
      <c r="Y1013" s="21">
        <f>Y1011-Y1012</f>
        <v>1120.55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6.25">
      <c r="B1014" s="140" t="str">
        <f>IF(C1013&lt;0,"NO PAGAR","COBRAR")</f>
        <v>COBRAR</v>
      </c>
      <c r="C1014" s="14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40" t="str">
        <f>IF(Y1013&lt;0,"NO PAGAR","COBRAR")</f>
        <v>COBRAR</v>
      </c>
      <c r="Y1014" s="14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32" t="s">
        <v>9</v>
      </c>
      <c r="C1015" s="133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32" t="s">
        <v>9</v>
      </c>
      <c r="Y1015" s="133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IF(C1049&lt;0,"SALDO A FAVOR","SALDO ADELANTAD0'")</f>
        <v>SALDO ADELANTAD0'</v>
      </c>
      <c r="C1016" s="10" t="b">
        <f>IF(Y960&lt;=0,Y960*-1)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IF(C1013&lt;0,"SALDO ADELANTADO","SALDO A FAVOR'")</f>
        <v>SALDO A FAVOR'</v>
      </c>
      <c r="Y1016" s="10" t="b">
        <f>IF(C1013&lt;=0,C1013*-1)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4" t="s">
        <v>7</v>
      </c>
      <c r="F1024" s="135"/>
      <c r="G1024" s="136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4" t="s">
        <v>7</v>
      </c>
      <c r="AB1024" s="135"/>
      <c r="AC1024" s="136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2"/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34" t="s">
        <v>7</v>
      </c>
      <c r="O1026" s="135"/>
      <c r="P1026" s="135"/>
      <c r="Q1026" s="136"/>
      <c r="R1026" s="18">
        <f>SUM(R1010:R1025)</f>
        <v>0</v>
      </c>
      <c r="S1026" s="3"/>
      <c r="V1026" s="17"/>
      <c r="X1026" s="12"/>
      <c r="Y1026" s="10"/>
      <c r="AJ1026" s="134" t="s">
        <v>7</v>
      </c>
      <c r="AK1026" s="135"/>
      <c r="AL1026" s="135"/>
      <c r="AM1026" s="136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0</v>
      </c>
      <c r="V1035" s="17"/>
      <c r="X1035" s="15" t="s">
        <v>18</v>
      </c>
      <c r="Y1035" s="16">
        <f>SUM(Y1016:Y1034)</f>
        <v>0</v>
      </c>
    </row>
    <row r="1036" spans="2:41">
      <c r="D1036" t="s">
        <v>22</v>
      </c>
      <c r="E1036" t="s">
        <v>21</v>
      </c>
      <c r="V1036" s="17"/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V1047" s="17"/>
    </row>
    <row r="1048" spans="1:43">
      <c r="H1048" s="138" t="s">
        <v>30</v>
      </c>
      <c r="I1048" s="138"/>
      <c r="J1048" s="138"/>
      <c r="V1048" s="17"/>
      <c r="AA1048" s="138" t="s">
        <v>31</v>
      </c>
      <c r="AB1048" s="138"/>
      <c r="AC1048" s="138"/>
    </row>
    <row r="1049" spans="1:43">
      <c r="H1049" s="138"/>
      <c r="I1049" s="138"/>
      <c r="J1049" s="138"/>
      <c r="V1049" s="17"/>
      <c r="AA1049" s="138"/>
      <c r="AB1049" s="138"/>
      <c r="AC1049" s="138"/>
    </row>
    <row r="1050" spans="1:43">
      <c r="V1050" s="17"/>
    </row>
    <row r="1051" spans="1:43">
      <c r="V1051" s="17"/>
    </row>
    <row r="1052" spans="1:43" ht="23.25">
      <c r="B1052" s="24" t="s">
        <v>72</v>
      </c>
      <c r="V1052" s="17"/>
      <c r="X1052" s="22" t="s">
        <v>72</v>
      </c>
    </row>
    <row r="1053" spans="1:43" ht="23.25">
      <c r="B1053" s="23" t="s">
        <v>32</v>
      </c>
      <c r="C1053" s="20">
        <f>IF(X1008="PAGADO",0,C1013)</f>
        <v>1120.55</v>
      </c>
      <c r="E1053" s="139" t="s">
        <v>20</v>
      </c>
      <c r="F1053" s="139"/>
      <c r="G1053" s="139"/>
      <c r="H1053" s="139"/>
      <c r="V1053" s="17"/>
      <c r="X1053" s="23" t="s">
        <v>32</v>
      </c>
      <c r="Y1053" s="20">
        <f>IF(B1853="PAGADO",0,C1058)</f>
        <v>1120.55</v>
      </c>
      <c r="AA1053" s="139" t="s">
        <v>20</v>
      </c>
      <c r="AB1053" s="139"/>
      <c r="AC1053" s="139"/>
      <c r="AD1053" s="139"/>
    </row>
    <row r="1054" spans="1:43">
      <c r="B1054" s="1" t="s">
        <v>0</v>
      </c>
      <c r="C1054" s="19">
        <f>H1069</f>
        <v>0</v>
      </c>
      <c r="E1054" s="2" t="s">
        <v>1</v>
      </c>
      <c r="F1054" s="2" t="s">
        <v>2</v>
      </c>
      <c r="G1054" s="2" t="s">
        <v>3</v>
      </c>
      <c r="H1054" s="2" t="s">
        <v>4</v>
      </c>
      <c r="N1054" s="2" t="s">
        <v>1</v>
      </c>
      <c r="O1054" s="2" t="s">
        <v>5</v>
      </c>
      <c r="P1054" s="2" t="s">
        <v>4</v>
      </c>
      <c r="Q1054" s="2" t="s">
        <v>6</v>
      </c>
      <c r="R1054" s="2" t="s">
        <v>7</v>
      </c>
      <c r="S1054" s="3"/>
      <c r="V1054" s="17"/>
      <c r="X1054" s="1" t="s">
        <v>0</v>
      </c>
      <c r="Y1054" s="19">
        <f>AD1069</f>
        <v>0</v>
      </c>
      <c r="AA1054" s="2" t="s">
        <v>1</v>
      </c>
      <c r="AB1054" s="2" t="s">
        <v>2</v>
      </c>
      <c r="AC1054" s="2" t="s">
        <v>3</v>
      </c>
      <c r="AD1054" s="2" t="s">
        <v>4</v>
      </c>
      <c r="AJ1054" s="2" t="s">
        <v>1</v>
      </c>
      <c r="AK1054" s="2" t="s">
        <v>5</v>
      </c>
      <c r="AL1054" s="2" t="s">
        <v>4</v>
      </c>
      <c r="AM1054" s="2" t="s">
        <v>6</v>
      </c>
      <c r="AN1054" s="2" t="s">
        <v>7</v>
      </c>
      <c r="AO1054" s="3"/>
    </row>
    <row r="1055" spans="1:43">
      <c r="C1055" s="2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Y1055" s="2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24</v>
      </c>
      <c r="C1056" s="19">
        <f>IF(C1053&gt;0,C1053+C1054,C1054)</f>
        <v>1120.55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24</v>
      </c>
      <c r="Y1056" s="19">
        <f>IF(Y1053&gt;0,Y1053+Y1054,Y1054)</f>
        <v>1120.55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9</v>
      </c>
      <c r="C1057" s="20">
        <f>C1081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9</v>
      </c>
      <c r="Y1057" s="20">
        <f>Y1081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6" t="s">
        <v>26</v>
      </c>
      <c r="C1058" s="21">
        <f>C1056-C1057</f>
        <v>1120.55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6" t="s">
        <v>27</v>
      </c>
      <c r="Y1058" s="21">
        <f>Y1056-Y1057</f>
        <v>1120.55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6"/>
      <c r="C1059" s="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41" t="str">
        <f>IF(Y1058&lt;0,"NO PAGAR","COBRAR'")</f>
        <v>COBRAR'</v>
      </c>
      <c r="Y1059" s="141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141" t="str">
        <f>IF(C1058&lt;0,"NO PAGAR","COBRAR'")</f>
        <v>COBRAR'</v>
      </c>
      <c r="C1060" s="14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/>
      <c r="Y1060" s="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32" t="s">
        <v>9</v>
      </c>
      <c r="C1061" s="133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32" t="s">
        <v>9</v>
      </c>
      <c r="Y1061" s="133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9" t="str">
        <f>IF(Y1013&lt;0,"SALDO ADELANTADO","SALDO A FAVOR '")</f>
        <v>SALDO A FAVOR '</v>
      </c>
      <c r="C1062" s="10" t="b">
        <f>IF(Y1013&lt;=0,Y1013*-1)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9" t="str">
        <f>IF(C1058&lt;0,"SALDO ADELANTADO","SALDO A FAVOR'")</f>
        <v>SALDO A FAVOR'</v>
      </c>
      <c r="Y1062" s="10" t="b">
        <f>IF(C1058&lt;=0,C1058*-1)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10</v>
      </c>
      <c r="C1063" s="10">
        <f>R1071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10</v>
      </c>
      <c r="Y1063" s="10">
        <f>AN1071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11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11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12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12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13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13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14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14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15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15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16</v>
      </c>
      <c r="C1069" s="10"/>
      <c r="E1069" s="134" t="s">
        <v>7</v>
      </c>
      <c r="F1069" s="135"/>
      <c r="G1069" s="136"/>
      <c r="H1069" s="5">
        <f>SUM(H1055:H1068)</f>
        <v>0</v>
      </c>
      <c r="N1069" s="3"/>
      <c r="O1069" s="3"/>
      <c r="P1069" s="3"/>
      <c r="Q1069" s="3"/>
      <c r="R1069" s="18"/>
      <c r="S1069" s="3"/>
      <c r="V1069" s="17"/>
      <c r="X1069" s="11" t="s">
        <v>16</v>
      </c>
      <c r="Y1069" s="10"/>
      <c r="AA1069" s="134" t="s">
        <v>7</v>
      </c>
      <c r="AB1069" s="135"/>
      <c r="AC1069" s="136"/>
      <c r="AD1069" s="5">
        <f>SUM(AD1055:AD1068)</f>
        <v>0</v>
      </c>
      <c r="AJ1069" s="3"/>
      <c r="AK1069" s="3"/>
      <c r="AL1069" s="3"/>
      <c r="AM1069" s="3"/>
      <c r="AN1069" s="18"/>
      <c r="AO1069" s="3"/>
    </row>
    <row r="1070" spans="2:41">
      <c r="B1070" s="11" t="s">
        <v>17</v>
      </c>
      <c r="C1070" s="10"/>
      <c r="E1070" s="13"/>
      <c r="F1070" s="13"/>
      <c r="G1070" s="13"/>
      <c r="N1070" s="3"/>
      <c r="O1070" s="3"/>
      <c r="P1070" s="3"/>
      <c r="Q1070" s="3"/>
      <c r="R1070" s="18"/>
      <c r="S1070" s="3"/>
      <c r="V1070" s="17"/>
      <c r="X1070" s="11" t="s">
        <v>17</v>
      </c>
      <c r="Y1070" s="10"/>
      <c r="AA1070" s="13"/>
      <c r="AB1070" s="13"/>
      <c r="AC1070" s="13"/>
      <c r="AJ1070" s="3"/>
      <c r="AK1070" s="3"/>
      <c r="AL1070" s="3"/>
      <c r="AM1070" s="3"/>
      <c r="AN1070" s="18"/>
      <c r="AO1070" s="3"/>
    </row>
    <row r="1071" spans="2:41">
      <c r="B1071" s="12"/>
      <c r="C1071" s="10"/>
      <c r="N1071" s="134" t="s">
        <v>7</v>
      </c>
      <c r="O1071" s="135"/>
      <c r="P1071" s="135"/>
      <c r="Q1071" s="136"/>
      <c r="R1071" s="18">
        <f>SUM(R1055:R1070)</f>
        <v>0</v>
      </c>
      <c r="S1071" s="3"/>
      <c r="V1071" s="17"/>
      <c r="X1071" s="12"/>
      <c r="Y1071" s="10"/>
      <c r="AJ1071" s="134" t="s">
        <v>7</v>
      </c>
      <c r="AK1071" s="135"/>
      <c r="AL1071" s="135"/>
      <c r="AM1071" s="136"/>
      <c r="AN1071" s="18">
        <f>SUM(AN1055:AN1070)</f>
        <v>0</v>
      </c>
      <c r="AO1071" s="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E1074" s="14"/>
      <c r="V1074" s="17"/>
      <c r="X1074" s="12"/>
      <c r="Y1074" s="10"/>
      <c r="AA1074" s="14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1"/>
      <c r="C1080" s="10"/>
      <c r="V1080" s="17"/>
      <c r="X1080" s="11"/>
      <c r="Y1080" s="10"/>
    </row>
    <row r="1081" spans="2:27">
      <c r="B1081" s="15" t="s">
        <v>18</v>
      </c>
      <c r="C1081" s="16">
        <f>SUM(C1062:C1080)</f>
        <v>0</v>
      </c>
      <c r="D1081" t="s">
        <v>22</v>
      </c>
      <c r="E1081" t="s">
        <v>21</v>
      </c>
      <c r="V1081" s="17"/>
      <c r="X1081" s="15" t="s">
        <v>18</v>
      </c>
      <c r="Y1081" s="16">
        <f>SUM(Y1062:Y1080)</f>
        <v>0</v>
      </c>
      <c r="Z1081" t="s">
        <v>22</v>
      </c>
      <c r="AA1081" t="s">
        <v>21</v>
      </c>
    </row>
    <row r="1082" spans="2:27">
      <c r="E1082" s="1" t="s">
        <v>19</v>
      </c>
      <c r="V1082" s="17"/>
      <c r="AA1082" s="1" t="s">
        <v>19</v>
      </c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</sheetData>
  <mergeCells count="290">
    <mergeCell ref="E1069:G1069"/>
    <mergeCell ref="AA1069:AC1069"/>
    <mergeCell ref="N1071:Q1071"/>
    <mergeCell ref="AJ1071:AM1071"/>
    <mergeCell ref="E1053:H1053"/>
    <mergeCell ref="AA1053:AD1053"/>
    <mergeCell ref="X1059:Y1059"/>
    <mergeCell ref="B1060:C1060"/>
    <mergeCell ref="B1061:C1061"/>
    <mergeCell ref="X1061:Y1061"/>
    <mergeCell ref="E1024:G1024"/>
    <mergeCell ref="AA1024:AC1024"/>
    <mergeCell ref="N1026:Q1026"/>
    <mergeCell ref="AJ1026:AM1026"/>
    <mergeCell ref="H1048:J1049"/>
    <mergeCell ref="AA1048:AC1049"/>
    <mergeCell ref="E1008:H1008"/>
    <mergeCell ref="AA1008:AD1008"/>
    <mergeCell ref="B1014:C1014"/>
    <mergeCell ref="X1014:Y1014"/>
    <mergeCell ref="B1015:C1015"/>
    <mergeCell ref="X1015:Y1015"/>
    <mergeCell ref="E976:G976"/>
    <mergeCell ref="AA976:AC976"/>
    <mergeCell ref="N978:Q978"/>
    <mergeCell ref="AJ978:AM978"/>
    <mergeCell ref="AC1002:AE1004"/>
    <mergeCell ref="H1003:J1004"/>
    <mergeCell ref="E960:H960"/>
    <mergeCell ref="AA960:AD960"/>
    <mergeCell ref="X966:Y966"/>
    <mergeCell ref="B967:C967"/>
    <mergeCell ref="B968:C968"/>
    <mergeCell ref="X968:Y968"/>
    <mergeCell ref="E931:G931"/>
    <mergeCell ref="AA931:AC931"/>
    <mergeCell ref="N933:Q933"/>
    <mergeCell ref="AJ933:AM933"/>
    <mergeCell ref="H955:J956"/>
    <mergeCell ref="AA955:AC956"/>
    <mergeCell ref="E915:H915"/>
    <mergeCell ref="AA915:AD915"/>
    <mergeCell ref="B921:C921"/>
    <mergeCell ref="X921:Y921"/>
    <mergeCell ref="B922:C922"/>
    <mergeCell ref="X922:Y922"/>
    <mergeCell ref="E882:G882"/>
    <mergeCell ref="AA882:AC882"/>
    <mergeCell ref="N884:Q884"/>
    <mergeCell ref="AJ884:AM884"/>
    <mergeCell ref="AC909:AE911"/>
    <mergeCell ref="H910:J911"/>
    <mergeCell ref="E866:H866"/>
    <mergeCell ref="AA866:AD866"/>
    <mergeCell ref="X872:Y872"/>
    <mergeCell ref="B873:C873"/>
    <mergeCell ref="B874:C874"/>
    <mergeCell ref="X874:Y874"/>
    <mergeCell ref="E837:G837"/>
    <mergeCell ref="AA837:AC837"/>
    <mergeCell ref="N839:Q839"/>
    <mergeCell ref="AJ839:AM839"/>
    <mergeCell ref="H861:J862"/>
    <mergeCell ref="AA861:AC862"/>
    <mergeCell ref="E821:H821"/>
    <mergeCell ref="AA821:AD821"/>
    <mergeCell ref="B827:C827"/>
    <mergeCell ref="X827:Y827"/>
    <mergeCell ref="B828:C828"/>
    <mergeCell ref="X828:Y828"/>
    <mergeCell ref="E789:G789"/>
    <mergeCell ref="AA789:AC789"/>
    <mergeCell ref="N791:Q791"/>
    <mergeCell ref="AJ791:AM791"/>
    <mergeCell ref="AC815:AE817"/>
    <mergeCell ref="H816:J817"/>
    <mergeCell ref="E773:H773"/>
    <mergeCell ref="AA773:AD773"/>
    <mergeCell ref="X779:Y779"/>
    <mergeCell ref="B780:C780"/>
    <mergeCell ref="B781:C781"/>
    <mergeCell ref="X781:Y781"/>
    <mergeCell ref="E744:G744"/>
    <mergeCell ref="AA744:AC744"/>
    <mergeCell ref="N746:Q746"/>
    <mergeCell ref="AJ746:AM746"/>
    <mergeCell ref="H768:J769"/>
    <mergeCell ref="AA768:AC769"/>
    <mergeCell ref="E728:H728"/>
    <mergeCell ref="AA728:AD728"/>
    <mergeCell ref="B734:C734"/>
    <mergeCell ref="X734:Y734"/>
    <mergeCell ref="B735:C735"/>
    <mergeCell ref="X735:Y735"/>
    <mergeCell ref="E696:G696"/>
    <mergeCell ref="AA696:AC696"/>
    <mergeCell ref="N698:Q698"/>
    <mergeCell ref="AJ698:AM698"/>
    <mergeCell ref="AC722:AE724"/>
    <mergeCell ref="H723:J724"/>
    <mergeCell ref="E680:H680"/>
    <mergeCell ref="AA680:AD680"/>
    <mergeCell ref="X686:Y686"/>
    <mergeCell ref="B687:C687"/>
    <mergeCell ref="B688:C688"/>
    <mergeCell ref="X688:Y688"/>
    <mergeCell ref="E651:G651"/>
    <mergeCell ref="AA651:AC651"/>
    <mergeCell ref="N653:Q653"/>
    <mergeCell ref="AJ653:AM653"/>
    <mergeCell ref="H675:J676"/>
    <mergeCell ref="AA675:AC676"/>
    <mergeCell ref="E635:H635"/>
    <mergeCell ref="AA635:AD635"/>
    <mergeCell ref="B641:C641"/>
    <mergeCell ref="X641:Y641"/>
    <mergeCell ref="B642:C642"/>
    <mergeCell ref="X642:Y642"/>
    <mergeCell ref="E603:G603"/>
    <mergeCell ref="AA603:AC603"/>
    <mergeCell ref="N605:Q605"/>
    <mergeCell ref="AJ605:AM605"/>
    <mergeCell ref="AC629:AE631"/>
    <mergeCell ref="H630:J631"/>
    <mergeCell ref="E587:H587"/>
    <mergeCell ref="AA587:AD587"/>
    <mergeCell ref="X593:Y593"/>
    <mergeCell ref="B594:C594"/>
    <mergeCell ref="B595:C595"/>
    <mergeCell ref="X595:Y595"/>
    <mergeCell ref="E558:G558"/>
    <mergeCell ref="AA558:AC558"/>
    <mergeCell ref="N560:Q560"/>
    <mergeCell ref="AJ560:AM560"/>
    <mergeCell ref="H582:J583"/>
    <mergeCell ref="AA582:AC583"/>
    <mergeCell ref="E542:H542"/>
    <mergeCell ref="AA542:AD54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rgeCell ref="AC536:AE538"/>
    <mergeCell ref="H537:J538"/>
    <mergeCell ref="E488:H488"/>
    <mergeCell ref="AA488:AD488"/>
    <mergeCell ref="X494:Y494"/>
    <mergeCell ref="B495:C495"/>
    <mergeCell ref="B496:C496"/>
    <mergeCell ref="X496:Y496"/>
    <mergeCell ref="E459:G459"/>
    <mergeCell ref="AA459:AC459"/>
    <mergeCell ref="N461:Q461"/>
    <mergeCell ref="AJ461:AM461"/>
    <mergeCell ref="H483:J484"/>
    <mergeCell ref="AA483:AC484"/>
    <mergeCell ref="E443:H443"/>
    <mergeCell ref="AA443:AD443"/>
    <mergeCell ref="B449:C449"/>
    <mergeCell ref="X449:Y449"/>
    <mergeCell ref="B450:C450"/>
    <mergeCell ref="X450:Y450"/>
    <mergeCell ref="AA407:AC407"/>
    <mergeCell ref="N409:Q409"/>
    <mergeCell ref="AJ409:AM409"/>
    <mergeCell ref="AC437:AE439"/>
    <mergeCell ref="H438:J439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217"/>
  <sheetViews>
    <sheetView topLeftCell="A410" zoomScale="85" zoomScaleNormal="85" workbookViewId="0">
      <selection activeCell="I425" sqref="I425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5.7109375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37" t="s">
        <v>29</v>
      </c>
      <c r="AD2" s="137"/>
      <c r="AE2" s="137"/>
    </row>
    <row r="3" spans="2:41">
      <c r="H3" s="138" t="s">
        <v>28</v>
      </c>
      <c r="I3" s="138"/>
      <c r="J3" s="138"/>
      <c r="V3" s="17"/>
      <c r="AC3" s="137"/>
      <c r="AD3" s="137"/>
      <c r="AE3" s="137"/>
    </row>
    <row r="4" spans="2:41">
      <c r="H4" s="138"/>
      <c r="I4" s="138"/>
      <c r="J4" s="138"/>
      <c r="V4" s="17"/>
      <c r="AC4" s="137"/>
      <c r="AD4" s="137"/>
      <c r="AE4" s="13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9" t="s">
        <v>62</v>
      </c>
      <c r="F8" s="139"/>
      <c r="G8" s="139"/>
      <c r="H8" s="139"/>
      <c r="O8" s="148" t="s">
        <v>188</v>
      </c>
      <c r="P8" s="148"/>
      <c r="Q8" s="148"/>
      <c r="V8" s="17"/>
      <c r="X8" s="23" t="s">
        <v>156</v>
      </c>
      <c r="Y8" s="20">
        <f>IF(B8="PAGADO",0,C13)</f>
        <v>212.35000000000002</v>
      </c>
      <c r="AA8" s="139" t="s">
        <v>142</v>
      </c>
      <c r="AB8" s="139"/>
      <c r="AC8" s="139"/>
      <c r="AD8" s="139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40" t="str">
        <f>IF(C13&lt;0,"NO PAGAR","COBRAR")</f>
        <v>COBRAR</v>
      </c>
      <c r="C14" s="14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0" t="str">
        <f>IF(Y13&lt;0,"NO PAGAR","COBRAR")</f>
        <v>COBRAR</v>
      </c>
      <c r="Y14" s="14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34" t="s">
        <v>7</v>
      </c>
      <c r="AB24" s="135"/>
      <c r="AC24" s="136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282.64999999999998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8" t="s">
        <v>30</v>
      </c>
      <c r="I48" s="138"/>
      <c r="J48" s="138"/>
      <c r="V48" s="17"/>
      <c r="AA48" s="138" t="s">
        <v>31</v>
      </c>
      <c r="AB48" s="138"/>
      <c r="AC48" s="138"/>
    </row>
    <row r="49" spans="2:41">
      <c r="H49" s="138"/>
      <c r="I49" s="138"/>
      <c r="J49" s="138"/>
      <c r="V49" s="17"/>
      <c r="AA49" s="138"/>
      <c r="AB49" s="138"/>
      <c r="AC49" s="138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9" t="s">
        <v>142</v>
      </c>
      <c r="F53" s="139"/>
      <c r="G53" s="139"/>
      <c r="H53" s="139"/>
      <c r="V53" s="17"/>
      <c r="X53" s="23" t="s">
        <v>32</v>
      </c>
      <c r="Y53" s="20">
        <f>IF(B53="PAGADO",0,C58)</f>
        <v>142.09</v>
      </c>
      <c r="AA53" s="139" t="s">
        <v>253</v>
      </c>
      <c r="AB53" s="139"/>
      <c r="AC53" s="139"/>
      <c r="AD53" s="139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1" t="str">
        <f>IF(Y58&lt;0,"NO PAGAR","COBRAR'")</f>
        <v>COBRAR'</v>
      </c>
      <c r="Y59" s="141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1" t="str">
        <f>IF(C58&lt;0,"NO PAGAR","COBRAR'")</f>
        <v>COBRAR'</v>
      </c>
      <c r="C60" s="141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34" t="s">
        <v>7</v>
      </c>
      <c r="F69" s="135"/>
      <c r="G69" s="136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37" t="s">
        <v>29</v>
      </c>
      <c r="AD99" s="137"/>
      <c r="AE99" s="137"/>
    </row>
    <row r="100" spans="2:41">
      <c r="H100" s="138" t="s">
        <v>28</v>
      </c>
      <c r="I100" s="138"/>
      <c r="J100" s="138"/>
      <c r="V100" s="17"/>
      <c r="AC100" s="137"/>
      <c r="AD100" s="137"/>
      <c r="AE100" s="137"/>
    </row>
    <row r="101" spans="2:41">
      <c r="H101" s="138"/>
      <c r="I101" s="138"/>
      <c r="J101" s="138"/>
      <c r="V101" s="17"/>
      <c r="AC101" s="137"/>
      <c r="AD101" s="137"/>
      <c r="AE101" s="13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39" t="s">
        <v>62</v>
      </c>
      <c r="F105" s="139"/>
      <c r="G105" s="139"/>
      <c r="H105" s="139"/>
      <c r="V105" s="17"/>
      <c r="X105" s="23" t="s">
        <v>75</v>
      </c>
      <c r="Y105" s="20">
        <f>IF(B105="PAGADO",0,C110)</f>
        <v>0</v>
      </c>
      <c r="AA105" s="139" t="s">
        <v>311</v>
      </c>
      <c r="AB105" s="139"/>
      <c r="AC105" s="139"/>
      <c r="AD105" s="139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40" t="str">
        <f>IF(C110&lt;0,"NO PAGAR","COBRAR")</f>
        <v>COBRAR</v>
      </c>
      <c r="C111" s="14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40" t="str">
        <f>IF(Y110&lt;0,"NO PAGAR","COBRAR")</f>
        <v>NO PAGAR</v>
      </c>
      <c r="Y111" s="14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32" t="s">
        <v>9</v>
      </c>
      <c r="C112" s="13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2" t="s">
        <v>9</v>
      </c>
      <c r="Y112" s="13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34" t="s">
        <v>7</v>
      </c>
      <c r="F121" s="135"/>
      <c r="G121" s="136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34" t="s">
        <v>7</v>
      </c>
      <c r="AB121" s="135"/>
      <c r="AC121" s="136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34" t="s">
        <v>7</v>
      </c>
      <c r="O123" s="135"/>
      <c r="P123" s="135"/>
      <c r="Q123" s="136"/>
      <c r="R123" s="18">
        <f>SUM(R107:R122)</f>
        <v>0</v>
      </c>
      <c r="S123" s="3"/>
      <c r="V123" s="17"/>
      <c r="X123" s="12"/>
      <c r="Y123" s="10"/>
      <c r="AJ123" s="134" t="s">
        <v>7</v>
      </c>
      <c r="AK123" s="135"/>
      <c r="AL123" s="135"/>
      <c r="AM123" s="136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38" t="s">
        <v>30</v>
      </c>
      <c r="I132" s="138"/>
      <c r="J132" s="138"/>
      <c r="V132" s="17"/>
      <c r="AA132" s="138" t="s">
        <v>31</v>
      </c>
      <c r="AB132" s="138"/>
      <c r="AC132" s="138"/>
    </row>
    <row r="133" spans="1:43">
      <c r="H133" s="138"/>
      <c r="I133" s="138"/>
      <c r="J133" s="138"/>
      <c r="V133" s="17"/>
      <c r="AA133" s="138"/>
      <c r="AB133" s="138"/>
      <c r="AC133" s="138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39" t="s">
        <v>311</v>
      </c>
      <c r="F137" s="139"/>
      <c r="G137" s="139"/>
      <c r="H137" s="139"/>
      <c r="V137" s="17"/>
      <c r="X137" s="23" t="s">
        <v>82</v>
      </c>
      <c r="Y137" s="20">
        <f>IF(B137="PAGADO",0,C142)</f>
        <v>474.76</v>
      </c>
      <c r="AA137" s="139" t="s">
        <v>311</v>
      </c>
      <c r="AB137" s="139"/>
      <c r="AC137" s="139"/>
      <c r="AD137" s="139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41" t="str">
        <f>IF(Y142&lt;0,"NO PAGAR","COBRAR'")</f>
        <v>COBRAR'</v>
      </c>
      <c r="Y143" s="141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41" t="str">
        <f>IF(C142&lt;0,"NO PAGAR","COBRAR'")</f>
        <v>COBRAR'</v>
      </c>
      <c r="C144" s="14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32" t="s">
        <v>9</v>
      </c>
      <c r="C145" s="133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2" t="s">
        <v>9</v>
      </c>
      <c r="Y145" s="133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34" t="s">
        <v>7</v>
      </c>
      <c r="F153" s="135"/>
      <c r="G153" s="136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34" t="s">
        <v>7</v>
      </c>
      <c r="AB153" s="135"/>
      <c r="AC153" s="136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34" t="s">
        <v>7</v>
      </c>
      <c r="O155" s="135"/>
      <c r="P155" s="135"/>
      <c r="Q155" s="136"/>
      <c r="R155" s="18">
        <f>SUM(R139:R154)</f>
        <v>20</v>
      </c>
      <c r="S155" s="3"/>
      <c r="V155" s="17"/>
      <c r="X155" s="12"/>
      <c r="Y155" s="10"/>
      <c r="AJ155" s="134" t="s">
        <v>7</v>
      </c>
      <c r="AK155" s="135"/>
      <c r="AL155" s="135"/>
      <c r="AM155" s="136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37" t="s">
        <v>29</v>
      </c>
      <c r="AD180" s="137"/>
      <c r="AE180" s="137"/>
    </row>
    <row r="181" spans="2:41">
      <c r="H181" s="138" t="s">
        <v>28</v>
      </c>
      <c r="I181" s="138"/>
      <c r="J181" s="138"/>
      <c r="V181" s="17"/>
      <c r="AC181" s="137"/>
      <c r="AD181" s="137"/>
      <c r="AE181" s="137"/>
    </row>
    <row r="182" spans="2:41">
      <c r="H182" s="138"/>
      <c r="I182" s="138"/>
      <c r="J182" s="138"/>
      <c r="V182" s="17"/>
      <c r="AC182" s="137"/>
      <c r="AD182" s="137"/>
      <c r="AE182" s="13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39" t="s">
        <v>253</v>
      </c>
      <c r="F186" s="139"/>
      <c r="G186" s="139"/>
      <c r="H186" s="139"/>
      <c r="V186" s="17"/>
      <c r="X186" s="23" t="s">
        <v>130</v>
      </c>
      <c r="Y186" s="20">
        <f>IF(B186="PAGADO",0,C191)</f>
        <v>1010</v>
      </c>
      <c r="AA186" s="139" t="s">
        <v>311</v>
      </c>
      <c r="AB186" s="139"/>
      <c r="AC186" s="139"/>
      <c r="AD186" s="139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40" t="str">
        <f>IF(C191&lt;0,"NO PAGAR","COBRAR")</f>
        <v>COBRAR</v>
      </c>
      <c r="C192" s="14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40" t="str">
        <f>IF(Y191&lt;0,"NO PAGAR","COBRAR")</f>
        <v>COBRAR</v>
      </c>
      <c r="Y192" s="14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32" t="s">
        <v>9</v>
      </c>
      <c r="C193" s="133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2" t="s">
        <v>9</v>
      </c>
      <c r="Y193" s="133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34" t="s">
        <v>7</v>
      </c>
      <c r="F202" s="135"/>
      <c r="G202" s="136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34" t="s">
        <v>7</v>
      </c>
      <c r="AB202" s="135"/>
      <c r="AC202" s="136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34" t="s">
        <v>7</v>
      </c>
      <c r="O204" s="135"/>
      <c r="P204" s="135"/>
      <c r="Q204" s="136"/>
      <c r="R204" s="18">
        <f>SUM(R188:R203)</f>
        <v>0</v>
      </c>
      <c r="S204" s="3"/>
      <c r="V204" s="17"/>
      <c r="X204" s="12"/>
      <c r="Y204" s="10"/>
      <c r="AJ204" s="134" t="s">
        <v>7</v>
      </c>
      <c r="AK204" s="135"/>
      <c r="AL204" s="135"/>
      <c r="AM204" s="136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38" t="s">
        <v>30</v>
      </c>
      <c r="I226" s="138"/>
      <c r="J226" s="138"/>
      <c r="V226" s="17"/>
      <c r="AA226" s="138" t="s">
        <v>31</v>
      </c>
      <c r="AB226" s="138"/>
      <c r="AC226" s="138"/>
    </row>
    <row r="227" spans="2:41">
      <c r="H227" s="138"/>
      <c r="I227" s="138"/>
      <c r="J227" s="138"/>
      <c r="V227" s="17"/>
      <c r="AA227" s="138"/>
      <c r="AB227" s="138"/>
      <c r="AC227" s="138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39" t="s">
        <v>253</v>
      </c>
      <c r="F231" s="139"/>
      <c r="G231" s="139"/>
      <c r="H231" s="139"/>
      <c r="V231" s="17"/>
      <c r="X231" s="23" t="s">
        <v>82</v>
      </c>
      <c r="Y231" s="20">
        <f>IF(B231="PAGADO",0,C236)</f>
        <v>0</v>
      </c>
      <c r="AA231" s="139" t="s">
        <v>253</v>
      </c>
      <c r="AB231" s="139"/>
      <c r="AC231" s="139"/>
      <c r="AD231" s="139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508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516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512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512</v>
      </c>
      <c r="G236" s="3" t="s">
        <v>517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512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41" t="str">
        <f>IF(Y236&lt;0,"NO PAGAR","COBRAR'")</f>
        <v>COBRAR'</v>
      </c>
      <c r="Y237" s="141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41" t="str">
        <f>IF(C236&lt;0,"NO PAGAR","COBRAR'")</f>
        <v>COBRAR'</v>
      </c>
      <c r="C238" s="141"/>
      <c r="E238" s="4">
        <v>44994</v>
      </c>
      <c r="F238" s="3" t="s">
        <v>527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32" t="s">
        <v>9</v>
      </c>
      <c r="C239" s="133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2" t="s">
        <v>9</v>
      </c>
      <c r="Y239" s="133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34" t="s">
        <v>7</v>
      </c>
      <c r="F247" s="135"/>
      <c r="G247" s="136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34" t="s">
        <v>7</v>
      </c>
      <c r="AB247" s="135"/>
      <c r="AC247" s="136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545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34" t="s">
        <v>7</v>
      </c>
      <c r="O249" s="135"/>
      <c r="P249" s="135"/>
      <c r="Q249" s="136"/>
      <c r="R249" s="18">
        <f>SUM(R233:R248)</f>
        <v>0</v>
      </c>
      <c r="S249" s="3"/>
      <c r="V249" s="17"/>
      <c r="X249" s="12"/>
      <c r="Y249" s="10"/>
      <c r="AJ249" s="134" t="s">
        <v>7</v>
      </c>
      <c r="AK249" s="135"/>
      <c r="AL249" s="135"/>
      <c r="AM249" s="136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81" t="s">
        <v>502</v>
      </c>
      <c r="AF256" s="82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37" t="s">
        <v>29</v>
      </c>
      <c r="AD272" s="137"/>
      <c r="AE272" s="137"/>
    </row>
    <row r="273" spans="2:41">
      <c r="H273" s="138" t="s">
        <v>28</v>
      </c>
      <c r="I273" s="138"/>
      <c r="J273" s="138"/>
      <c r="V273" s="17"/>
      <c r="AC273" s="137"/>
      <c r="AD273" s="137"/>
      <c r="AE273" s="137"/>
    </row>
    <row r="274" spans="2:41">
      <c r="H274" s="138"/>
      <c r="I274" s="138"/>
      <c r="J274" s="138"/>
      <c r="V274" s="17"/>
      <c r="AC274" s="137"/>
      <c r="AD274" s="137"/>
      <c r="AE274" s="13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39" t="s">
        <v>253</v>
      </c>
      <c r="F278" s="139"/>
      <c r="G278" s="139"/>
      <c r="H278" s="139"/>
      <c r="V278" s="17"/>
      <c r="X278" s="23" t="s">
        <v>32</v>
      </c>
      <c r="Y278" s="20">
        <f>IF(B278="PAGADO",0,C283)</f>
        <v>-367.1</v>
      </c>
      <c r="AA278" s="139" t="s">
        <v>253</v>
      </c>
      <c r="AB278" s="139"/>
      <c r="AC278" s="139"/>
      <c r="AD278" s="139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651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611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652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624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40" t="str">
        <f>IF(C283&lt;0,"NO PAGAR","COBRAR")</f>
        <v>NO PAGAR</v>
      </c>
      <c r="C284" s="14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40" t="str">
        <f>IF(Y283&lt;0,"NO PAGAR","COBRAR")</f>
        <v>NO PAGAR</v>
      </c>
      <c r="Y284" s="14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32" t="s">
        <v>9</v>
      </c>
      <c r="C285" s="133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2" t="s">
        <v>9</v>
      </c>
      <c r="Y285" s="133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648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594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631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34" t="s">
        <v>7</v>
      </c>
      <c r="F294" s="135"/>
      <c r="G294" s="136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34" t="s">
        <v>7</v>
      </c>
      <c r="AB294" s="135"/>
      <c r="AC294" s="136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34" t="s">
        <v>7</v>
      </c>
      <c r="O296" s="135"/>
      <c r="P296" s="135"/>
      <c r="Q296" s="136"/>
      <c r="R296" s="18">
        <f>SUM(R280:R295)</f>
        <v>320</v>
      </c>
      <c r="S296" s="3"/>
      <c r="V296" s="17"/>
      <c r="X296" s="12"/>
      <c r="Y296" s="10"/>
      <c r="AJ296" s="134" t="s">
        <v>7</v>
      </c>
      <c r="AK296" s="135"/>
      <c r="AL296" s="135"/>
      <c r="AM296" s="136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38" t="s">
        <v>30</v>
      </c>
      <c r="I318" s="138"/>
      <c r="J318" s="138"/>
      <c r="V318" s="17"/>
      <c r="AA318" s="138" t="s">
        <v>31</v>
      </c>
      <c r="AB318" s="138"/>
      <c r="AC318" s="138"/>
    </row>
    <row r="319" spans="1:43">
      <c r="H319" s="138"/>
      <c r="I319" s="138"/>
      <c r="J319" s="138"/>
      <c r="V319" s="17"/>
      <c r="AA319" s="138"/>
      <c r="AB319" s="138"/>
      <c r="AC319" s="138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39" t="s">
        <v>311</v>
      </c>
      <c r="F323" s="139"/>
      <c r="G323" s="139"/>
      <c r="H323" s="139"/>
      <c r="V323" s="17"/>
      <c r="X323" s="23" t="s">
        <v>32</v>
      </c>
      <c r="Y323" s="20">
        <f>IF(B1117="PAGADO",0,C328)</f>
        <v>-324.73999999999978</v>
      </c>
      <c r="AA323" s="139" t="s">
        <v>311</v>
      </c>
      <c r="AB323" s="139"/>
      <c r="AC323" s="139"/>
      <c r="AD323" s="139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516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696</v>
      </c>
      <c r="AD325" s="3">
        <v>150</v>
      </c>
      <c r="AE325" s="18" t="s">
        <v>697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512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696</v>
      </c>
      <c r="AD326" s="5">
        <v>170</v>
      </c>
      <c r="AE326" s="3" t="s">
        <v>697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512</v>
      </c>
      <c r="G327" s="3" t="s">
        <v>668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696</v>
      </c>
      <c r="AD327" s="5">
        <v>170</v>
      </c>
      <c r="AE327" s="3" t="s">
        <v>713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512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41" t="str">
        <f>IF(Y328&lt;0,"NO PAGAR","COBRAR'")</f>
        <v>NO PAGAR</v>
      </c>
      <c r="Y329" s="141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41" t="str">
        <f>IF(C328&lt;0,"NO PAGAR","COBRAR'")</f>
        <v>NO PAGAR</v>
      </c>
      <c r="C330" s="141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32" t="s">
        <v>9</v>
      </c>
      <c r="C331" s="133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2" t="s">
        <v>9</v>
      </c>
      <c r="Y331" s="133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669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670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687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693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34" t="s">
        <v>7</v>
      </c>
      <c r="AB339" s="135"/>
      <c r="AC339" s="136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34" t="s">
        <v>7</v>
      </c>
      <c r="F340" s="135"/>
      <c r="G340" s="136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717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34" t="s">
        <v>7</v>
      </c>
      <c r="O341" s="135"/>
      <c r="P341" s="135"/>
      <c r="Q341" s="136"/>
      <c r="R341" s="18">
        <f>SUM(R325:R340)</f>
        <v>3750</v>
      </c>
      <c r="S341" s="3"/>
      <c r="V341" s="17"/>
      <c r="X341" s="12"/>
      <c r="Y341" s="10"/>
      <c r="AJ341" s="134" t="s">
        <v>7</v>
      </c>
      <c r="AK341" s="135"/>
      <c r="AL341" s="135"/>
      <c r="AM341" s="136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84"/>
      <c r="J366" s="84"/>
      <c r="V366" s="17"/>
    </row>
    <row r="367" spans="5:31" ht="29.25" customHeight="1">
      <c r="H367" s="84" t="s">
        <v>28</v>
      </c>
      <c r="I367" s="84"/>
      <c r="J367" s="84"/>
      <c r="V367" s="17"/>
    </row>
    <row r="368" spans="5:31" ht="26.25">
      <c r="H368" s="84"/>
      <c r="V368" s="17"/>
      <c r="X368" s="149" t="s">
        <v>64</v>
      </c>
      <c r="AC368" s="144" t="s">
        <v>29</v>
      </c>
      <c r="AD368" s="144"/>
      <c r="AE368" s="144"/>
    </row>
    <row r="369" spans="2:41">
      <c r="V369" s="17"/>
      <c r="X369" s="149"/>
      <c r="AC369" s="144"/>
      <c r="AD369" s="144"/>
      <c r="AE369" s="144"/>
    </row>
    <row r="370" spans="2:41" ht="23.25">
      <c r="B370" s="22" t="s">
        <v>64</v>
      </c>
      <c r="V370" s="17"/>
      <c r="X370" s="149"/>
      <c r="AC370" s="144"/>
      <c r="AD370" s="144"/>
      <c r="AE370" s="14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39" t="s">
        <v>311</v>
      </c>
      <c r="AB371" s="139"/>
      <c r="AC371" s="139"/>
      <c r="AD371" s="139"/>
    </row>
    <row r="372" spans="2:41" ht="23.25">
      <c r="B372" s="1" t="s">
        <v>0</v>
      </c>
      <c r="C372" s="19">
        <f>H388</f>
        <v>590</v>
      </c>
      <c r="E372" s="139" t="s">
        <v>311</v>
      </c>
      <c r="F372" s="139"/>
      <c r="G372" s="139"/>
      <c r="H372" s="139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8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529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730</v>
      </c>
      <c r="G374" s="3" t="s">
        <v>731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778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730</v>
      </c>
      <c r="G375" s="3" t="s">
        <v>731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791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732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792</v>
      </c>
      <c r="AL376" s="3"/>
      <c r="AM376" s="3"/>
      <c r="AN376" s="18">
        <v>58.92</v>
      </c>
      <c r="AO376" s="3"/>
    </row>
    <row r="377" spans="2:41" ht="26.25">
      <c r="B377" s="140" t="str">
        <f>IF(C376&lt;0,"NO PAGAR","COBRAR")</f>
        <v>COBRAR</v>
      </c>
      <c r="C377" s="140"/>
      <c r="E377" s="4">
        <v>44981</v>
      </c>
      <c r="F377" s="3" t="s">
        <v>733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40" t="str">
        <f>IF(Y376&lt;0,"NO PAGAR","COBRAR")</f>
        <v>NO PAGAR</v>
      </c>
      <c r="Y377" s="140"/>
      <c r="AA377" s="4">
        <v>45028</v>
      </c>
      <c r="AB377" s="3" t="s">
        <v>750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32" t="s">
        <v>9</v>
      </c>
      <c r="C378" s="133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2" t="s">
        <v>9</v>
      </c>
      <c r="Y378" s="133"/>
      <c r="AA378" s="4">
        <v>45002</v>
      </c>
      <c r="AB378" s="3" t="s">
        <v>752</v>
      </c>
      <c r="AC378" s="3" t="s">
        <v>753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779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779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779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34" t="s">
        <v>7</v>
      </c>
      <c r="AK383" s="135"/>
      <c r="AL383" s="135"/>
      <c r="AM383" s="136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788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764</v>
      </c>
      <c r="Y386" s="10">
        <v>18.02</v>
      </c>
      <c r="AA386" s="4"/>
      <c r="AB386" s="3"/>
      <c r="AC386" s="3"/>
      <c r="AD386" s="5"/>
      <c r="AE386" s="3"/>
      <c r="AH386" s="67" t="s">
        <v>473</v>
      </c>
      <c r="AI386" s="115">
        <v>24363</v>
      </c>
      <c r="AJ386" s="69" t="s">
        <v>697</v>
      </c>
      <c r="AK386" s="70">
        <v>45035</v>
      </c>
      <c r="AL386" s="67">
        <v>1724600125</v>
      </c>
      <c r="AM386" s="67" t="s">
        <v>62</v>
      </c>
      <c r="AN386" s="122" t="s">
        <v>479</v>
      </c>
      <c r="AO386" s="67">
        <v>9999</v>
      </c>
      <c r="AP386" s="72">
        <v>57.143000000000001</v>
      </c>
      <c r="AQ386" s="72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34" t="s">
        <v>7</v>
      </c>
      <c r="AB387" s="135"/>
      <c r="AC387" s="136"/>
      <c r="AD387" s="5">
        <f>SUM(AD373:AD386)</f>
        <v>1950</v>
      </c>
      <c r="AE387" s="3"/>
      <c r="AH387" s="61" t="s">
        <v>473</v>
      </c>
      <c r="AI387" s="114">
        <v>24591</v>
      </c>
      <c r="AJ387" s="63" t="s">
        <v>697</v>
      </c>
      <c r="AK387" s="64">
        <v>45042</v>
      </c>
      <c r="AL387" s="61">
        <v>1753640125</v>
      </c>
      <c r="AM387" s="61" t="s">
        <v>774</v>
      </c>
      <c r="AN387" s="121" t="s">
        <v>479</v>
      </c>
      <c r="AO387" s="61">
        <v>9999</v>
      </c>
      <c r="AP387" s="66">
        <v>51.426000000000002</v>
      </c>
      <c r="AQ387" s="66">
        <v>90</v>
      </c>
    </row>
    <row r="388" spans="2:44" ht="17.25" customHeight="1">
      <c r="B388" s="12"/>
      <c r="C388" s="10"/>
      <c r="E388" s="134" t="s">
        <v>7</v>
      </c>
      <c r="F388" s="135"/>
      <c r="G388" s="136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7" t="s">
        <v>473</v>
      </c>
      <c r="AI388" s="115">
        <v>24362</v>
      </c>
      <c r="AJ388" s="69" t="s">
        <v>775</v>
      </c>
      <c r="AK388" s="70">
        <v>45035</v>
      </c>
      <c r="AL388" s="67">
        <v>1724600125</v>
      </c>
      <c r="AM388" s="67" t="s">
        <v>62</v>
      </c>
      <c r="AN388" s="122" t="s">
        <v>479</v>
      </c>
      <c r="AO388" s="67">
        <v>9999</v>
      </c>
      <c r="AP388" s="72">
        <v>94.284000000000006</v>
      </c>
      <c r="AQ388" s="72">
        <v>165</v>
      </c>
    </row>
    <row r="389" spans="2:44" ht="18" customHeight="1">
      <c r="B389" s="12"/>
      <c r="C389" s="10"/>
      <c r="E389" s="13"/>
      <c r="F389" s="13"/>
      <c r="G389" s="13"/>
      <c r="N389" s="134" t="s">
        <v>7</v>
      </c>
      <c r="O389" s="135"/>
      <c r="P389" s="135"/>
      <c r="Q389" s="136"/>
      <c r="R389" s="18">
        <f>SUM(R373:R388)</f>
        <v>0</v>
      </c>
      <c r="S389" s="3"/>
      <c r="V389" s="17"/>
      <c r="X389" s="12"/>
      <c r="Y389" s="10"/>
      <c r="AH389" s="61" t="s">
        <v>473</v>
      </c>
      <c r="AI389" s="114">
        <v>24593</v>
      </c>
      <c r="AJ389" s="63" t="s">
        <v>775</v>
      </c>
      <c r="AK389" s="64">
        <v>45042</v>
      </c>
      <c r="AL389" s="61">
        <v>1724600125</v>
      </c>
      <c r="AM389" s="61" t="s">
        <v>62</v>
      </c>
      <c r="AN389" s="121" t="s">
        <v>479</v>
      </c>
      <c r="AO389" s="61">
        <v>9999</v>
      </c>
      <c r="AP389" s="66">
        <v>94.287000000000006</v>
      </c>
      <c r="AQ389" s="66">
        <v>165</v>
      </c>
    </row>
    <row r="390" spans="2:44" ht="17.25" customHeight="1">
      <c r="B390" s="12"/>
      <c r="C390" s="10"/>
      <c r="V390" s="17"/>
      <c r="X390" s="12"/>
      <c r="Y390" s="10"/>
      <c r="AH390" s="67" t="s">
        <v>473</v>
      </c>
      <c r="AI390" s="115">
        <v>24371</v>
      </c>
      <c r="AJ390" s="69" t="s">
        <v>713</v>
      </c>
      <c r="AK390" s="70">
        <v>45035</v>
      </c>
      <c r="AL390" s="67">
        <v>924011786</v>
      </c>
      <c r="AM390" s="67" t="s">
        <v>776</v>
      </c>
      <c r="AN390" s="122" t="s">
        <v>479</v>
      </c>
      <c r="AO390" s="67">
        <v>12345</v>
      </c>
      <c r="AP390" s="72">
        <v>81.319000000000003</v>
      </c>
      <c r="AQ390" s="72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473</v>
      </c>
      <c r="AI391" s="114">
        <v>24524</v>
      </c>
      <c r="AJ391" s="63" t="s">
        <v>713</v>
      </c>
      <c r="AK391" s="64">
        <v>45040</v>
      </c>
      <c r="AL391" s="61">
        <v>924011786</v>
      </c>
      <c r="AM391" s="61" t="s">
        <v>776</v>
      </c>
      <c r="AN391" s="121" t="s">
        <v>479</v>
      </c>
      <c r="AO391" s="61">
        <v>12345</v>
      </c>
      <c r="AP391" s="66">
        <v>57.143000000000001</v>
      </c>
      <c r="AQ391" s="66">
        <v>100</v>
      </c>
      <c r="AR391" s="116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7" t="s">
        <v>473</v>
      </c>
      <c r="AI392" s="115">
        <v>24597</v>
      </c>
      <c r="AJ392" s="69" t="s">
        <v>713</v>
      </c>
      <c r="AK392" s="70">
        <v>45042</v>
      </c>
      <c r="AL392" s="67">
        <v>924011786</v>
      </c>
      <c r="AM392" s="67" t="s">
        <v>777</v>
      </c>
      <c r="AN392" s="122" t="s">
        <v>479</v>
      </c>
      <c r="AO392" s="67">
        <v>9999</v>
      </c>
      <c r="AP392" s="72">
        <v>50.348999999999997</v>
      </c>
      <c r="AQ392" s="72">
        <v>88.11</v>
      </c>
      <c r="AR392" s="116"/>
    </row>
    <row r="393" spans="2:44" ht="15.75" customHeight="1">
      <c r="D393" t="s">
        <v>22</v>
      </c>
      <c r="E393" t="s">
        <v>21</v>
      </c>
      <c r="V393" s="17"/>
      <c r="AH393" s="61" t="s">
        <v>473</v>
      </c>
      <c r="AI393" s="114">
        <v>24598</v>
      </c>
      <c r="AJ393" s="63" t="s">
        <v>713</v>
      </c>
      <c r="AK393" s="64">
        <v>45042</v>
      </c>
      <c r="AL393" s="61">
        <v>924011786</v>
      </c>
      <c r="AM393" s="61" t="s">
        <v>777</v>
      </c>
      <c r="AN393" s="121" t="s">
        <v>479</v>
      </c>
      <c r="AO393" s="61">
        <v>999</v>
      </c>
      <c r="AP393" s="66">
        <v>7.1420000000000003</v>
      </c>
      <c r="AQ393" s="66">
        <v>12.5</v>
      </c>
      <c r="AR393" s="116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16"/>
    </row>
    <row r="395" spans="2:44">
      <c r="V395" s="17"/>
      <c r="AR395" s="116"/>
    </row>
    <row r="396" spans="2:44">
      <c r="V396" s="17"/>
      <c r="AR396" s="116"/>
    </row>
    <row r="397" spans="2:44">
      <c r="V397" s="17"/>
      <c r="AR397" s="116"/>
    </row>
    <row r="398" spans="2:44">
      <c r="V398" s="17"/>
      <c r="AR398" s="116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84" t="s">
        <v>30</v>
      </c>
      <c r="I405" s="84"/>
      <c r="J405" s="84"/>
      <c r="V405" s="17"/>
      <c r="AA405" s="138" t="s">
        <v>31</v>
      </c>
      <c r="AB405" s="138"/>
      <c r="AC405" s="138"/>
    </row>
    <row r="406" spans="1:43" ht="15" customHeight="1">
      <c r="H406" s="84"/>
      <c r="I406" s="84"/>
      <c r="J406" s="84"/>
      <c r="V406" s="17"/>
      <c r="AA406" s="138"/>
      <c r="AB406" s="138"/>
      <c r="AC406" s="138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32</v>
      </c>
      <c r="C410" s="20">
        <f>IF(X371="PAGADO",0,C376)</f>
        <v>241.01000000000022</v>
      </c>
      <c r="E410" s="139" t="s">
        <v>62</v>
      </c>
      <c r="F410" s="139"/>
      <c r="G410" s="139"/>
      <c r="H410" s="139"/>
      <c r="V410" s="17"/>
      <c r="X410" s="23" t="s">
        <v>32</v>
      </c>
      <c r="Y410" s="20">
        <f>IF(B1210="PAGADO",0,C415)</f>
        <v>1903.6100000000001</v>
      </c>
      <c r="AA410" s="139" t="s">
        <v>20</v>
      </c>
      <c r="AB410" s="139"/>
      <c r="AC410" s="139"/>
      <c r="AD410" s="139"/>
    </row>
    <row r="411" spans="1:43">
      <c r="B411" s="1" t="s">
        <v>0</v>
      </c>
      <c r="C411" s="19">
        <f>H430</f>
        <v>3835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529</v>
      </c>
      <c r="P412" s="3">
        <v>2000</v>
      </c>
      <c r="Q412" s="3"/>
      <c r="R412" s="18">
        <v>2000</v>
      </c>
      <c r="S412" s="3"/>
      <c r="V412" s="17"/>
      <c r="Y412" s="2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1:43">
      <c r="B413" s="1" t="s">
        <v>24</v>
      </c>
      <c r="C413" s="19">
        <f>IF(C410&gt;0,C410+C411,C411)</f>
        <v>4076.01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>
        <v>45063</v>
      </c>
      <c r="O413" s="3" t="s">
        <v>817</v>
      </c>
      <c r="P413" s="3"/>
      <c r="Q413" s="3"/>
      <c r="R413" s="18">
        <v>150</v>
      </c>
      <c r="S413" s="3"/>
      <c r="V413" s="17"/>
      <c r="X413" s="1" t="s">
        <v>24</v>
      </c>
      <c r="Y413" s="19">
        <f>IF(Y410&gt;0,Y410+Y411,Y411)</f>
        <v>1903.6100000000001</v>
      </c>
      <c r="AA413" s="4"/>
      <c r="AB413" s="3"/>
      <c r="AC413" s="3"/>
      <c r="AD413" s="5"/>
      <c r="AJ413" s="3"/>
      <c r="AK413" s="3"/>
      <c r="AL413" s="3"/>
      <c r="AM413" s="3"/>
      <c r="AN413" s="18"/>
      <c r="AO413" s="3"/>
    </row>
    <row r="414" spans="1:43">
      <c r="B414" s="1" t="s">
        <v>9</v>
      </c>
      <c r="C414" s="20">
        <f>C438</f>
        <v>2172.4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3"/>
      <c r="O414" s="3"/>
      <c r="P414" s="3"/>
      <c r="Q414" s="3"/>
      <c r="R414" s="18"/>
      <c r="S414" s="3"/>
      <c r="V414" s="17"/>
      <c r="X414" s="1" t="s">
        <v>9</v>
      </c>
      <c r="Y414" s="20">
        <f>Y438</f>
        <v>0</v>
      </c>
      <c r="AA414" s="4"/>
      <c r="AB414" s="3"/>
      <c r="AC414" s="3"/>
      <c r="AD414" s="5"/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1903.6100000000001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3"/>
      <c r="O415" s="3"/>
      <c r="P415" s="3"/>
      <c r="Q415" s="3"/>
      <c r="R415" s="18"/>
      <c r="S415" s="3"/>
      <c r="V415" s="17"/>
      <c r="X415" s="6" t="s">
        <v>27</v>
      </c>
      <c r="Y415" s="21">
        <f>Y413-Y414</f>
        <v>1903.6100000000001</v>
      </c>
      <c r="AA415" s="4"/>
      <c r="AB415" s="3"/>
      <c r="AC415" s="3"/>
      <c r="AD415" s="5"/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3"/>
      <c r="O416" s="3"/>
      <c r="P416" s="3"/>
      <c r="Q416" s="3"/>
      <c r="R416" s="18"/>
      <c r="S416" s="3"/>
      <c r="V416" s="17"/>
      <c r="X416" s="141" t="str">
        <f>IF(Y415&lt;0,"NO PAGAR","COBRAR'")</f>
        <v>COBRAR'</v>
      </c>
      <c r="Y416" s="141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ht="23.25">
      <c r="B417" s="141" t="str">
        <f>IF(C415&lt;0,"NO PAGAR","COBRAR'")</f>
        <v>COBRAR'</v>
      </c>
      <c r="C417" s="141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/>
      <c r="P417" s="3"/>
      <c r="Q417" s="3"/>
      <c r="R417" s="18"/>
      <c r="S417" s="3"/>
      <c r="V417" s="17"/>
      <c r="X417" s="6"/>
      <c r="Y417" s="8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32" t="s">
        <v>9</v>
      </c>
      <c r="C418" s="133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2" t="s">
        <v>9</v>
      </c>
      <c r="Y418" s="133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2150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AN428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14</v>
      </c>
      <c r="C424" s="10"/>
      <c r="E424" s="4">
        <v>45036</v>
      </c>
      <c r="F424" s="3" t="s">
        <v>823</v>
      </c>
      <c r="G424" s="3" t="s">
        <v>824</v>
      </c>
      <c r="H424" s="5">
        <v>360</v>
      </c>
      <c r="I424" t="s">
        <v>825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15</v>
      </c>
      <c r="C425" s="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16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34" t="s">
        <v>7</v>
      </c>
      <c r="AB426" s="135"/>
      <c r="AC426" s="136"/>
      <c r="AD426" s="5">
        <f>SUM(AD412:AD425)</f>
        <v>0</v>
      </c>
      <c r="AJ426" s="3"/>
      <c r="AK426" s="3"/>
      <c r="AL426" s="3"/>
      <c r="AM426" s="3"/>
      <c r="AN426" s="18"/>
      <c r="AO426" s="3"/>
    </row>
    <row r="427" spans="2:41">
      <c r="B427" s="11" t="s">
        <v>17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17</v>
      </c>
      <c r="Y427" s="10"/>
      <c r="AA427" s="13"/>
      <c r="AB427" s="13"/>
      <c r="AC427" s="13"/>
      <c r="AJ427" s="3"/>
      <c r="AK427" s="3"/>
      <c r="AL427" s="3"/>
      <c r="AM427" s="3"/>
      <c r="AN427" s="18"/>
      <c r="AO427" s="3"/>
    </row>
    <row r="428" spans="2:41">
      <c r="B428" s="12"/>
      <c r="C428" s="10"/>
      <c r="E428" s="4"/>
      <c r="F428" s="3"/>
      <c r="G428" s="3"/>
      <c r="H428" s="5"/>
      <c r="N428" s="134" t="s">
        <v>7</v>
      </c>
      <c r="O428" s="135"/>
      <c r="P428" s="135"/>
      <c r="Q428" s="136"/>
      <c r="R428" s="18">
        <f>SUM(R412:R427)</f>
        <v>2150</v>
      </c>
      <c r="S428" s="3"/>
      <c r="V428" s="17"/>
      <c r="X428" s="12"/>
      <c r="Y428" s="10"/>
      <c r="AJ428" s="134" t="s">
        <v>7</v>
      </c>
      <c r="AK428" s="135"/>
      <c r="AL428" s="135"/>
      <c r="AM428" s="136"/>
      <c r="AN428" s="18">
        <f>SUM(AN412:AN427)</f>
        <v>0</v>
      </c>
      <c r="AO428" s="3"/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</row>
    <row r="430" spans="2:41">
      <c r="B430" s="12"/>
      <c r="C430" s="10"/>
      <c r="E430" s="134" t="s">
        <v>7</v>
      </c>
      <c r="F430" s="135"/>
      <c r="G430" s="136"/>
      <c r="H430" s="5">
        <f>SUM(H412:H429)</f>
        <v>3835</v>
      </c>
      <c r="V430" s="17"/>
      <c r="X430" s="12"/>
      <c r="Y430" s="10"/>
    </row>
    <row r="431" spans="2:41">
      <c r="B431" s="12"/>
      <c r="C431" s="10"/>
      <c r="E431" s="13"/>
      <c r="F431" s="13"/>
      <c r="G431" s="13"/>
      <c r="V431" s="17"/>
      <c r="X431" s="12"/>
      <c r="Y431" s="10"/>
      <c r="AA431" s="14"/>
    </row>
    <row r="432" spans="2:41">
      <c r="B432" s="12"/>
      <c r="C432" s="10"/>
      <c r="V432" s="17"/>
      <c r="X432" s="12"/>
      <c r="Y432" s="10"/>
    </row>
    <row r="433" spans="2:27">
      <c r="B433" s="12"/>
      <c r="C433" s="10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E435" s="14"/>
      <c r="V435" s="17"/>
      <c r="X435" s="12"/>
      <c r="Y435" s="10"/>
    </row>
    <row r="436" spans="2:27">
      <c r="B436" s="12"/>
      <c r="C436" s="10"/>
      <c r="V436" s="17"/>
      <c r="X436" s="12"/>
      <c r="Y436" s="10"/>
    </row>
    <row r="437" spans="2:27">
      <c r="B437" s="11"/>
      <c r="C437" s="10"/>
      <c r="V437" s="17"/>
      <c r="X437" s="11"/>
      <c r="Y437" s="10"/>
    </row>
    <row r="438" spans="2:27">
      <c r="B438" s="15" t="s">
        <v>18</v>
      </c>
      <c r="C438" s="16">
        <f>SUM(C419:C437)</f>
        <v>2172.4</v>
      </c>
      <c r="D438" t="s">
        <v>22</v>
      </c>
      <c r="V438" s="17"/>
      <c r="X438" s="15" t="s">
        <v>18</v>
      </c>
      <c r="Y438" s="16">
        <f>SUM(Y419:Y437)</f>
        <v>0</v>
      </c>
      <c r="Z438" t="s">
        <v>22</v>
      </c>
      <c r="AA438" t="s">
        <v>21</v>
      </c>
    </row>
    <row r="439" spans="2:27">
      <c r="V439" s="17"/>
      <c r="AA439" s="1" t="s">
        <v>19</v>
      </c>
    </row>
    <row r="440" spans="2:27">
      <c r="V440" s="17"/>
    </row>
    <row r="441" spans="2:27">
      <c r="V441" s="17"/>
    </row>
    <row r="442" spans="2:27">
      <c r="E442" t="s">
        <v>21</v>
      </c>
      <c r="V442" s="17"/>
    </row>
    <row r="443" spans="2:27">
      <c r="E443" s="1" t="s">
        <v>19</v>
      </c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  <c r="AC456" s="137" t="s">
        <v>29</v>
      </c>
      <c r="AD456" s="137"/>
      <c r="AE456" s="137"/>
    </row>
    <row r="457" spans="2:41" ht="15" customHeight="1">
      <c r="I457" s="84"/>
      <c r="J457" s="84"/>
      <c r="V457" s="17"/>
      <c r="AC457" s="137"/>
      <c r="AD457" s="137"/>
      <c r="AE457" s="137"/>
    </row>
    <row r="458" spans="2:41" ht="15" customHeight="1">
      <c r="I458" s="84"/>
      <c r="J458" s="84"/>
      <c r="V458" s="17"/>
      <c r="AC458" s="137"/>
      <c r="AD458" s="137"/>
      <c r="AE458" s="137"/>
    </row>
    <row r="459" spans="2:41">
      <c r="V459" s="17"/>
    </row>
    <row r="460" spans="2:41">
      <c r="V460" s="17"/>
    </row>
    <row r="461" spans="2:41" ht="26.25">
      <c r="B461" s="22" t="s">
        <v>66</v>
      </c>
      <c r="H461" s="84" t="s">
        <v>28</v>
      </c>
      <c r="V461" s="17"/>
      <c r="X461" s="22" t="s">
        <v>66</v>
      </c>
    </row>
    <row r="462" spans="2:41" ht="26.25">
      <c r="B462" s="23" t="s">
        <v>32</v>
      </c>
      <c r="C462" s="20">
        <f>IF(X410="PAGADO",0,Y415)</f>
        <v>1903.6100000000001</v>
      </c>
      <c r="H462" s="84"/>
      <c r="V462" s="17"/>
      <c r="X462" s="23" t="s">
        <v>32</v>
      </c>
      <c r="Y462" s="20">
        <f>IF(B462="PAGADO",0,C467)</f>
        <v>1903.6100000000001</v>
      </c>
      <c r="AA462" s="139" t="s">
        <v>20</v>
      </c>
      <c r="AB462" s="139"/>
      <c r="AC462" s="139"/>
      <c r="AD462" s="139"/>
    </row>
    <row r="463" spans="2:41">
      <c r="B463" s="1" t="s">
        <v>0</v>
      </c>
      <c r="C463" s="19">
        <f>H482</f>
        <v>0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2" t="s">
        <v>1</v>
      </c>
      <c r="AK463" s="2" t="s">
        <v>5</v>
      </c>
      <c r="AL463" s="2" t="s">
        <v>4</v>
      </c>
      <c r="AM463" s="2" t="s">
        <v>6</v>
      </c>
      <c r="AN463" s="2" t="s">
        <v>7</v>
      </c>
      <c r="AO463" s="3"/>
    </row>
    <row r="464" spans="2:41">
      <c r="C464" s="20"/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" t="s">
        <v>24</v>
      </c>
      <c r="C465" s="19">
        <f>IF(C462&gt;0,C462+C463,C463)</f>
        <v>1903.6100000000001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1903.6100000000001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3.25">
      <c r="B466" s="1" t="s">
        <v>9</v>
      </c>
      <c r="C466" s="20">
        <f>C489</f>
        <v>0</v>
      </c>
      <c r="E466" s="139" t="s">
        <v>20</v>
      </c>
      <c r="F466" s="139"/>
      <c r="G466" s="139"/>
      <c r="H466" s="139"/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0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6" t="s">
        <v>25</v>
      </c>
      <c r="C467" s="21">
        <f>C465-C466</f>
        <v>1903.6100000000001</v>
      </c>
      <c r="E467" s="2" t="s">
        <v>1</v>
      </c>
      <c r="F467" s="2" t="s">
        <v>2</v>
      </c>
      <c r="G467" s="2" t="s">
        <v>3</v>
      </c>
      <c r="H467" s="2" t="s">
        <v>4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1903.6100000000001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>
      <c r="B468" s="140" t="str">
        <f>IF(C467&lt;0,"NO PAGAR","COBRAR")</f>
        <v>COBRAR</v>
      </c>
      <c r="C468" s="14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40" t="str">
        <f>IF(Y467&lt;0,"NO PAGAR","COBRAR")</f>
        <v>COBRAR</v>
      </c>
      <c r="Y468" s="14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32" t="s">
        <v>9</v>
      </c>
      <c r="C469" s="133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2" t="s">
        <v>9</v>
      </c>
      <c r="Y469" s="133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9" t="str">
        <f>IF(C503&lt;0,"SALDO A FAVOR","SALDO ADELANTAD0'")</f>
        <v>SALDO ADELANTAD0'</v>
      </c>
      <c r="C470" s="10" t="b">
        <f>IF(Y415&lt;=0,Y415*-1)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 FAVOR'</v>
      </c>
      <c r="Y470" s="10" t="b">
        <f>IF(C467&lt;=0,C467*-1)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AN480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17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34" t="s">
        <v>7</v>
      </c>
      <c r="AB478" s="135"/>
      <c r="AC478" s="136"/>
      <c r="AD478" s="5">
        <f>SUM(AD464:AD477)</f>
        <v>0</v>
      </c>
      <c r="AJ478" s="3"/>
      <c r="AK478" s="3"/>
      <c r="AL478" s="3"/>
      <c r="AM478" s="3"/>
      <c r="AN478" s="18"/>
      <c r="AO478" s="3"/>
    </row>
    <row r="479" spans="2:41">
      <c r="B479" s="12"/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3"/>
      <c r="AK479" s="3"/>
      <c r="AL479" s="3"/>
      <c r="AM479" s="3"/>
      <c r="AN479" s="18"/>
      <c r="AO479" s="3"/>
    </row>
    <row r="480" spans="2:41">
      <c r="B480" s="12"/>
      <c r="C480" s="10"/>
      <c r="E480" s="4"/>
      <c r="F480" s="3"/>
      <c r="G480" s="3"/>
      <c r="H480" s="5"/>
      <c r="N480" s="134" t="s">
        <v>7</v>
      </c>
      <c r="O480" s="135"/>
      <c r="P480" s="135"/>
      <c r="Q480" s="136"/>
      <c r="R480" s="18">
        <f>SUM(R464:R479)</f>
        <v>0</v>
      </c>
      <c r="S480" s="3"/>
      <c r="V480" s="17"/>
      <c r="X480" s="12"/>
      <c r="Y480" s="10"/>
      <c r="AJ480" s="134" t="s">
        <v>7</v>
      </c>
      <c r="AK480" s="135"/>
      <c r="AL480" s="135"/>
      <c r="AM480" s="136"/>
      <c r="AN480" s="18">
        <f>SUM(AN464:AN479)</f>
        <v>0</v>
      </c>
      <c r="AO480" s="3"/>
    </row>
    <row r="481" spans="2:27">
      <c r="B481" s="12"/>
      <c r="C481" s="10"/>
      <c r="E481" s="4"/>
      <c r="F481" s="3"/>
      <c r="G481" s="3"/>
      <c r="H481" s="5"/>
      <c r="V481" s="17"/>
      <c r="X481" s="12"/>
      <c r="Y481" s="10"/>
    </row>
    <row r="482" spans="2:27">
      <c r="B482" s="12"/>
      <c r="C482" s="10"/>
      <c r="E482" s="134" t="s">
        <v>7</v>
      </c>
      <c r="F482" s="135"/>
      <c r="G482" s="136"/>
      <c r="H482" s="5">
        <f>SUM(H468:H481)</f>
        <v>0</v>
      </c>
      <c r="V482" s="17"/>
      <c r="X482" s="12"/>
      <c r="Y482" s="10"/>
    </row>
    <row r="483" spans="2:27">
      <c r="B483" s="12"/>
      <c r="C483" s="10"/>
      <c r="E483" s="13"/>
      <c r="F483" s="13"/>
      <c r="G483" s="13"/>
      <c r="V483" s="17"/>
      <c r="X483" s="12"/>
      <c r="Y483" s="10"/>
      <c r="AA483" s="14"/>
    </row>
    <row r="484" spans="2:27">
      <c r="B484" s="12"/>
      <c r="C484" s="10"/>
      <c r="V484" s="17"/>
      <c r="X484" s="12"/>
      <c r="Y484" s="10"/>
    </row>
    <row r="485" spans="2:27">
      <c r="B485" s="12"/>
      <c r="C485" s="10"/>
      <c r="V485" s="17"/>
      <c r="X485" s="12"/>
      <c r="Y485" s="10"/>
    </row>
    <row r="486" spans="2:27">
      <c r="B486" s="12"/>
      <c r="C486" s="10"/>
      <c r="V486" s="17"/>
      <c r="X486" s="12"/>
      <c r="Y486" s="10"/>
    </row>
    <row r="487" spans="2:27">
      <c r="B487" s="12"/>
      <c r="C487" s="10"/>
      <c r="E487" s="14"/>
      <c r="V487" s="17"/>
      <c r="X487" s="12"/>
      <c r="Y487" s="10"/>
    </row>
    <row r="488" spans="2:27">
      <c r="B488" s="11"/>
      <c r="C488" s="10"/>
      <c r="V488" s="17"/>
      <c r="X488" s="11"/>
      <c r="Y488" s="10"/>
    </row>
    <row r="489" spans="2:27">
      <c r="B489" s="15" t="s">
        <v>18</v>
      </c>
      <c r="C489" s="16">
        <f>SUM(C470:C488)</f>
        <v>0</v>
      </c>
      <c r="V489" s="17"/>
      <c r="X489" s="15" t="s">
        <v>18</v>
      </c>
      <c r="Y489" s="16">
        <f>SUM(Y470:Y488)</f>
        <v>0</v>
      </c>
    </row>
    <row r="490" spans="2:27">
      <c r="D490" t="s">
        <v>22</v>
      </c>
      <c r="V490" s="17"/>
      <c r="Z490" t="s">
        <v>22</v>
      </c>
      <c r="AA490" t="s">
        <v>21</v>
      </c>
    </row>
    <row r="491" spans="2:27">
      <c r="V491" s="17"/>
      <c r="AA491" s="1" t="s">
        <v>19</v>
      </c>
    </row>
    <row r="492" spans="2:27">
      <c r="V492" s="17"/>
    </row>
    <row r="493" spans="2:27">
      <c r="V493" s="17"/>
    </row>
    <row r="494" spans="2:27">
      <c r="E494" t="s">
        <v>21</v>
      </c>
      <c r="V494" s="17"/>
    </row>
    <row r="495" spans="2:27">
      <c r="E495" s="1" t="s">
        <v>19</v>
      </c>
      <c r="V495" s="17"/>
    </row>
    <row r="496" spans="2:27">
      <c r="V496" s="17"/>
    </row>
    <row r="497" spans="1:43">
      <c r="V497" s="17"/>
    </row>
    <row r="498" spans="1:43">
      <c r="A498" s="17"/>
      <c r="B498" s="17"/>
      <c r="C498" s="17"/>
      <c r="D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A499" s="17"/>
      <c r="B499" s="17"/>
      <c r="C499" s="17"/>
      <c r="D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spans="1:43">
      <c r="A500" s="17"/>
      <c r="B500" s="17"/>
      <c r="C500" s="17"/>
      <c r="D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V501" s="17"/>
    </row>
    <row r="502" spans="1:43" ht="15" customHeight="1">
      <c r="E502" s="17"/>
      <c r="F502" s="17"/>
      <c r="G502" s="17"/>
      <c r="H502" s="17"/>
      <c r="I502" s="84"/>
      <c r="J502" s="84"/>
      <c r="V502" s="17"/>
      <c r="AA502" s="138" t="s">
        <v>31</v>
      </c>
      <c r="AB502" s="138"/>
      <c r="AC502" s="138"/>
    </row>
    <row r="503" spans="1:43" ht="15" customHeight="1">
      <c r="E503" s="17"/>
      <c r="F503" s="17"/>
      <c r="G503" s="17"/>
      <c r="H503" s="17"/>
      <c r="I503" s="84"/>
      <c r="J503" s="84"/>
      <c r="V503" s="17"/>
      <c r="AA503" s="138"/>
      <c r="AB503" s="138"/>
      <c r="AC503" s="138"/>
    </row>
    <row r="504" spans="1:43">
      <c r="E504" s="17"/>
      <c r="F504" s="17"/>
      <c r="G504" s="17"/>
      <c r="H504" s="17"/>
      <c r="V504" s="17"/>
    </row>
    <row r="505" spans="1:43">
      <c r="V505" s="17"/>
    </row>
    <row r="506" spans="1:43" ht="26.25">
      <c r="B506" s="24" t="s">
        <v>66</v>
      </c>
      <c r="H506" s="84" t="s">
        <v>30</v>
      </c>
      <c r="V506" s="17"/>
      <c r="X506" s="22" t="s">
        <v>66</v>
      </c>
    </row>
    <row r="507" spans="1:43" ht="26.25">
      <c r="B507" s="23" t="s">
        <v>32</v>
      </c>
      <c r="C507" s="20">
        <f>IF(X462="PAGADO",0,C467)</f>
        <v>1903.6100000000001</v>
      </c>
      <c r="H507" s="84"/>
      <c r="V507" s="17"/>
      <c r="X507" s="23" t="s">
        <v>32</v>
      </c>
      <c r="Y507" s="20">
        <f>IF(B1307="PAGADO",0,C512)</f>
        <v>1903.6100000000001</v>
      </c>
      <c r="AA507" s="139" t="s">
        <v>20</v>
      </c>
      <c r="AB507" s="139"/>
      <c r="AC507" s="139"/>
      <c r="AD507" s="139"/>
    </row>
    <row r="508" spans="1:43">
      <c r="B508" s="1" t="s">
        <v>0</v>
      </c>
      <c r="C508" s="19">
        <f>H527</f>
        <v>0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2" t="s">
        <v>1</v>
      </c>
      <c r="AK508" s="2" t="s">
        <v>5</v>
      </c>
      <c r="AL508" s="2" t="s">
        <v>4</v>
      </c>
      <c r="AM508" s="2" t="s">
        <v>6</v>
      </c>
      <c r="AN508" s="2" t="s">
        <v>7</v>
      </c>
      <c r="AO508" s="3"/>
    </row>
    <row r="509" spans="1:43">
      <c r="C509" s="20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1" t="s">
        <v>24</v>
      </c>
      <c r="C510" s="19">
        <f>IF(C507&gt;0,C507+C508,C508)</f>
        <v>1903.6100000000001</v>
      </c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1903.6100000000001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" t="s">
        <v>9</v>
      </c>
      <c r="C511" s="20">
        <f>C535</f>
        <v>0</v>
      </c>
      <c r="E511" s="139" t="s">
        <v>20</v>
      </c>
      <c r="F511" s="139"/>
      <c r="G511" s="139"/>
      <c r="H511" s="139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6" t="s">
        <v>26</v>
      </c>
      <c r="C512" s="21">
        <f>C510-C511</f>
        <v>1903.6100000000001</v>
      </c>
      <c r="E512" s="2" t="s">
        <v>1</v>
      </c>
      <c r="F512" s="2" t="s">
        <v>2</v>
      </c>
      <c r="G512" s="2" t="s">
        <v>3</v>
      </c>
      <c r="H512" s="2" t="s">
        <v>4</v>
      </c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1903.6100000000001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41" t="str">
        <f>IF(Y512&lt;0,"NO PAGAR","COBRAR'")</f>
        <v>COBRAR'</v>
      </c>
      <c r="Y513" s="14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>
      <c r="B514" s="141" t="str">
        <f>IF(C512&lt;0,"NO PAGAR","COBRAR'")</f>
        <v>COBRAR'</v>
      </c>
      <c r="C514" s="141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32" t="s">
        <v>9</v>
      </c>
      <c r="C515" s="133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2" t="s">
        <v>9</v>
      </c>
      <c r="Y515" s="133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9" t="str">
        <f>IF(Y467&lt;0,"SALDO ADELANTADO","SALDO A FAVOR '")</f>
        <v>SALDO A FAVOR '</v>
      </c>
      <c r="C516" s="10" t="b">
        <f>IF(Y467&lt;=0,Y467*-1)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 FAVOR'</v>
      </c>
      <c r="Y516" s="10" t="b">
        <f>IF(C512&lt;=0,C512*-1)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AN525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16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34" t="s">
        <v>7</v>
      </c>
      <c r="AB523" s="135"/>
      <c r="AC523" s="136"/>
      <c r="AD523" s="5">
        <f>SUM(AD509:AD522)</f>
        <v>0</v>
      </c>
      <c r="AJ523" s="3"/>
      <c r="AK523" s="3"/>
      <c r="AL523" s="3"/>
      <c r="AM523" s="3"/>
      <c r="AN523" s="18"/>
      <c r="AO523" s="3"/>
    </row>
    <row r="524" spans="2:41">
      <c r="B524" s="11" t="s">
        <v>17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  <c r="AJ524" s="3"/>
      <c r="AK524" s="3"/>
      <c r="AL524" s="3"/>
      <c r="AM524" s="3"/>
      <c r="AN524" s="18"/>
      <c r="AO524" s="3"/>
    </row>
    <row r="525" spans="2:41">
      <c r="B525" s="12"/>
      <c r="C525" s="10"/>
      <c r="E525" s="4"/>
      <c r="F525" s="3"/>
      <c r="G525" s="3"/>
      <c r="H525" s="5"/>
      <c r="N525" s="134" t="s">
        <v>7</v>
      </c>
      <c r="O525" s="135"/>
      <c r="P525" s="135"/>
      <c r="Q525" s="136"/>
      <c r="R525" s="18">
        <f>SUM(R509:R524)</f>
        <v>0</v>
      </c>
      <c r="S525" s="3"/>
      <c r="V525" s="17"/>
      <c r="X525" s="12"/>
      <c r="Y525" s="10"/>
      <c r="AJ525" s="134" t="s">
        <v>7</v>
      </c>
      <c r="AK525" s="135"/>
      <c r="AL525" s="135"/>
      <c r="AM525" s="136"/>
      <c r="AN525" s="18">
        <f>SUM(AN509:AN524)</f>
        <v>0</v>
      </c>
      <c r="AO525" s="3"/>
    </row>
    <row r="526" spans="2:41">
      <c r="B526" s="12"/>
      <c r="C526" s="10"/>
      <c r="E526" s="4"/>
      <c r="F526" s="3"/>
      <c r="G526" s="3"/>
      <c r="H526" s="5"/>
      <c r="V526" s="17"/>
      <c r="X526" s="12"/>
      <c r="Y526" s="10"/>
    </row>
    <row r="527" spans="2:41">
      <c r="B527" s="12"/>
      <c r="C527" s="10"/>
      <c r="E527" s="134" t="s">
        <v>7</v>
      </c>
      <c r="F527" s="135"/>
      <c r="G527" s="136"/>
      <c r="H527" s="5">
        <f>SUM(H513:H526)</f>
        <v>0</v>
      </c>
      <c r="V527" s="17"/>
      <c r="X527" s="12"/>
      <c r="Y527" s="10"/>
    </row>
    <row r="528" spans="2:41">
      <c r="B528" s="12"/>
      <c r="C528" s="10"/>
      <c r="E528" s="13"/>
      <c r="F528" s="13"/>
      <c r="G528" s="13"/>
      <c r="V528" s="17"/>
      <c r="X528" s="12"/>
      <c r="Y528" s="10"/>
      <c r="AA528" s="14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E532" s="14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1"/>
      <c r="C534" s="10"/>
      <c r="V534" s="17"/>
      <c r="X534" s="11"/>
      <c r="Y534" s="10"/>
    </row>
    <row r="535" spans="2:27">
      <c r="B535" s="15" t="s">
        <v>18</v>
      </c>
      <c r="C535" s="16">
        <f>SUM(C516:C534)</f>
        <v>0</v>
      </c>
      <c r="D535" t="s">
        <v>22</v>
      </c>
      <c r="V535" s="17"/>
      <c r="X535" s="15" t="s">
        <v>18</v>
      </c>
      <c r="Y535" s="16">
        <f>SUM(Y516:Y534)</f>
        <v>0</v>
      </c>
      <c r="Z535" t="s">
        <v>22</v>
      </c>
      <c r="AA535" t="s">
        <v>21</v>
      </c>
    </row>
    <row r="536" spans="2:27">
      <c r="V536" s="17"/>
      <c r="AA536" s="1" t="s">
        <v>19</v>
      </c>
    </row>
    <row r="537" spans="2:27">
      <c r="V537" s="17"/>
    </row>
    <row r="538" spans="2:27">
      <c r="V538" s="17"/>
    </row>
    <row r="539" spans="2:27">
      <c r="E539" t="s">
        <v>21</v>
      </c>
      <c r="V539" s="17"/>
    </row>
    <row r="540" spans="2:27">
      <c r="E540" s="1" t="s">
        <v>19</v>
      </c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31">
      <c r="V545" s="17"/>
    </row>
    <row r="546" spans="2:31">
      <c r="V546" s="17"/>
    </row>
    <row r="547" spans="2:31">
      <c r="V547" s="17"/>
    </row>
    <row r="548" spans="2:31">
      <c r="V548" s="17"/>
    </row>
    <row r="549" spans="2:31">
      <c r="V549" s="17"/>
    </row>
    <row r="550" spans="2:31">
      <c r="V550" s="17"/>
    </row>
    <row r="551" spans="2:31">
      <c r="V551" s="17"/>
    </row>
    <row r="552" spans="2:31">
      <c r="V552" s="17"/>
    </row>
    <row r="553" spans="2:31">
      <c r="V553" s="17"/>
    </row>
    <row r="554" spans="2:31">
      <c r="V554" s="17"/>
    </row>
    <row r="555" spans="2:31">
      <c r="V555" s="17"/>
      <c r="AC555" s="137" t="s">
        <v>29</v>
      </c>
      <c r="AD555" s="137"/>
      <c r="AE555" s="137"/>
    </row>
    <row r="556" spans="2:31" ht="15" customHeight="1">
      <c r="I556" s="84"/>
      <c r="J556" s="84"/>
      <c r="V556" s="17"/>
      <c r="AC556" s="137"/>
      <c r="AD556" s="137"/>
      <c r="AE556" s="137"/>
    </row>
    <row r="557" spans="2:31" ht="15" customHeight="1">
      <c r="I557" s="84"/>
      <c r="J557" s="84"/>
      <c r="V557" s="17"/>
      <c r="AC557" s="137"/>
      <c r="AD557" s="137"/>
      <c r="AE557" s="137"/>
    </row>
    <row r="558" spans="2:31">
      <c r="V558" s="17"/>
    </row>
    <row r="559" spans="2:31">
      <c r="V559" s="17"/>
    </row>
    <row r="560" spans="2:31" ht="26.25">
      <c r="B560" s="22" t="s">
        <v>67</v>
      </c>
      <c r="H560" s="84" t="s">
        <v>28</v>
      </c>
      <c r="V560" s="17"/>
      <c r="X560" s="22" t="s">
        <v>67</v>
      </c>
    </row>
    <row r="561" spans="2:41" ht="26.25">
      <c r="B561" s="23" t="s">
        <v>32</v>
      </c>
      <c r="C561" s="20">
        <f>IF(X507="PAGADO",0,Y512)</f>
        <v>1903.6100000000001</v>
      </c>
      <c r="H561" s="84"/>
      <c r="V561" s="17"/>
      <c r="X561" s="23" t="s">
        <v>32</v>
      </c>
      <c r="Y561" s="20">
        <f>IF(B561="PAGADO",0,C566)</f>
        <v>1903.6100000000001</v>
      </c>
      <c r="AA561" s="139" t="s">
        <v>20</v>
      </c>
      <c r="AB561" s="139"/>
      <c r="AC561" s="139"/>
      <c r="AD561" s="139"/>
    </row>
    <row r="562" spans="2:41">
      <c r="B562" s="1" t="s">
        <v>0</v>
      </c>
      <c r="C562" s="19">
        <f>H581</f>
        <v>0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1903.6100000000001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1903.6100000000001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3.25">
      <c r="B565" s="1" t="s">
        <v>9</v>
      </c>
      <c r="C565" s="20">
        <f>C588</f>
        <v>0</v>
      </c>
      <c r="E565" s="139" t="s">
        <v>20</v>
      </c>
      <c r="F565" s="139"/>
      <c r="G565" s="139"/>
      <c r="H565" s="139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25</v>
      </c>
      <c r="C566" s="21">
        <f>C564-C565</f>
        <v>1903.6100000000001</v>
      </c>
      <c r="E566" s="2" t="s">
        <v>1</v>
      </c>
      <c r="F566" s="2" t="s">
        <v>2</v>
      </c>
      <c r="G566" s="2" t="s">
        <v>3</v>
      </c>
      <c r="H566" s="2" t="s">
        <v>4</v>
      </c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1903.6100000000001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>
      <c r="B567" s="140" t="str">
        <f>IF(C566&lt;0,"NO PAGAR","COBRAR")</f>
        <v>COBRAR</v>
      </c>
      <c r="C567" s="14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40" t="str">
        <f>IF(Y566&lt;0,"NO PAGAR","COBRAR")</f>
        <v>COBRAR</v>
      </c>
      <c r="Y567" s="14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32" t="s">
        <v>9</v>
      </c>
      <c r="C568" s="133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2" t="s">
        <v>9</v>
      </c>
      <c r="Y568" s="133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9" t="str">
        <f>IF(C602&lt;0,"SALDO A FAVOR","SALDO ADELANTAD0'")</f>
        <v>SALDO ADELANTAD0'</v>
      </c>
      <c r="C569" s="10" t="b">
        <f>IF(Y512&lt;=0,Y512*-1)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 FAVOR'</v>
      </c>
      <c r="Y569" s="10" t="b">
        <f>IF(C566&lt;=0,C566*-1)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AN579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17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34" t="s">
        <v>7</v>
      </c>
      <c r="AB577" s="135"/>
      <c r="AC577" s="136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2"/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>
      <c r="B579" s="12"/>
      <c r="C579" s="10"/>
      <c r="E579" s="4"/>
      <c r="F579" s="3"/>
      <c r="G579" s="3"/>
      <c r="H579" s="5"/>
      <c r="N579" s="134" t="s">
        <v>7</v>
      </c>
      <c r="O579" s="135"/>
      <c r="P579" s="135"/>
      <c r="Q579" s="136"/>
      <c r="R579" s="18">
        <f>SUM(R563:R578)</f>
        <v>0</v>
      </c>
      <c r="S579" s="3"/>
      <c r="V579" s="17"/>
      <c r="X579" s="12"/>
      <c r="Y579" s="10"/>
      <c r="AJ579" s="134" t="s">
        <v>7</v>
      </c>
      <c r="AK579" s="135"/>
      <c r="AL579" s="135"/>
      <c r="AM579" s="136"/>
      <c r="AN579" s="18">
        <f>SUM(AN563:AN578)</f>
        <v>0</v>
      </c>
      <c r="AO579" s="3"/>
    </row>
    <row r="580" spans="2:41">
      <c r="B580" s="12"/>
      <c r="C580" s="10"/>
      <c r="E580" s="4"/>
      <c r="F580" s="3"/>
      <c r="G580" s="3"/>
      <c r="H580" s="5"/>
      <c r="V580" s="17"/>
      <c r="X580" s="12"/>
      <c r="Y580" s="10"/>
    </row>
    <row r="581" spans="2:41">
      <c r="B581" s="12"/>
      <c r="C581" s="10"/>
      <c r="E581" s="134" t="s">
        <v>7</v>
      </c>
      <c r="F581" s="135"/>
      <c r="G581" s="136"/>
      <c r="H581" s="5">
        <f>SUM(H567:H580)</f>
        <v>0</v>
      </c>
      <c r="V581" s="17"/>
      <c r="X581" s="12"/>
      <c r="Y581" s="10"/>
    </row>
    <row r="582" spans="2:41">
      <c r="B582" s="12"/>
      <c r="C582" s="10"/>
      <c r="E582" s="13"/>
      <c r="F582" s="13"/>
      <c r="G582" s="13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</row>
    <row r="587" spans="2:41">
      <c r="B587" s="11"/>
      <c r="C587" s="10"/>
      <c r="V587" s="17"/>
      <c r="X587" s="11"/>
      <c r="Y587" s="10"/>
    </row>
    <row r="588" spans="2:41">
      <c r="B588" s="15" t="s">
        <v>18</v>
      </c>
      <c r="C588" s="16">
        <f>SUM(C569:C587)</f>
        <v>0</v>
      </c>
      <c r="V588" s="17"/>
      <c r="X588" s="15" t="s">
        <v>18</v>
      </c>
      <c r="Y588" s="16">
        <f>SUM(Y569:Y587)</f>
        <v>0</v>
      </c>
    </row>
    <row r="589" spans="2:41">
      <c r="D589" t="s">
        <v>22</v>
      </c>
      <c r="V589" s="17"/>
      <c r="Z589" t="s">
        <v>22</v>
      </c>
      <c r="AA589" t="s">
        <v>21</v>
      </c>
    </row>
    <row r="590" spans="2:41">
      <c r="V590" s="17"/>
      <c r="AA590" s="1" t="s">
        <v>19</v>
      </c>
    </row>
    <row r="591" spans="2:41">
      <c r="V591" s="17"/>
    </row>
    <row r="592" spans="2:41">
      <c r="V592" s="17"/>
    </row>
    <row r="593" spans="1:43">
      <c r="E593" t="s">
        <v>21</v>
      </c>
      <c r="V593" s="17"/>
    </row>
    <row r="594" spans="1:43">
      <c r="E594" s="1" t="s">
        <v>19</v>
      </c>
      <c r="V594" s="17"/>
    </row>
    <row r="595" spans="1:43">
      <c r="V595" s="17"/>
    </row>
    <row r="596" spans="1:43">
      <c r="V596" s="17"/>
    </row>
    <row r="597" spans="1:43">
      <c r="A597" s="17"/>
      <c r="B597" s="17"/>
      <c r="C597" s="17"/>
      <c r="D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A598" s="17"/>
      <c r="B598" s="17"/>
      <c r="C598" s="17"/>
      <c r="D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spans="1:43">
      <c r="A599" s="17"/>
      <c r="B599" s="17"/>
      <c r="C599" s="17"/>
      <c r="D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V600" s="17"/>
    </row>
    <row r="601" spans="1:43" ht="15" customHeight="1">
      <c r="E601" s="17"/>
      <c r="F601" s="17"/>
      <c r="G601" s="17"/>
      <c r="H601" s="17"/>
      <c r="I601" s="84"/>
      <c r="J601" s="84"/>
      <c r="V601" s="17"/>
      <c r="AA601" s="138" t="s">
        <v>31</v>
      </c>
      <c r="AB601" s="138"/>
      <c r="AC601" s="138"/>
    </row>
    <row r="602" spans="1:43" ht="15" customHeight="1">
      <c r="E602" s="17"/>
      <c r="F602" s="17"/>
      <c r="G602" s="17"/>
      <c r="H602" s="17"/>
      <c r="I602" s="84"/>
      <c r="J602" s="84"/>
      <c r="V602" s="17"/>
      <c r="AA602" s="138"/>
      <c r="AB602" s="138"/>
      <c r="AC602" s="138"/>
    </row>
    <row r="603" spans="1:43">
      <c r="E603" s="17"/>
      <c r="F603" s="17"/>
      <c r="G603" s="17"/>
      <c r="H603" s="17"/>
      <c r="V603" s="17"/>
    </row>
    <row r="604" spans="1:43">
      <c r="V604" s="17"/>
    </row>
    <row r="605" spans="1:43" ht="26.25">
      <c r="B605" s="24" t="s">
        <v>67</v>
      </c>
      <c r="H605" s="84" t="s">
        <v>30</v>
      </c>
      <c r="V605" s="17"/>
      <c r="X605" s="22" t="s">
        <v>67</v>
      </c>
    </row>
    <row r="606" spans="1:43" ht="26.25">
      <c r="B606" s="23" t="s">
        <v>32</v>
      </c>
      <c r="C606" s="20">
        <f>IF(X561="PAGADO",0,C566)</f>
        <v>1903.6100000000001</v>
      </c>
      <c r="H606" s="84"/>
      <c r="V606" s="17"/>
      <c r="X606" s="23" t="s">
        <v>32</v>
      </c>
      <c r="Y606" s="20">
        <f>IF(B1406="PAGADO",0,C611)</f>
        <v>1903.6100000000001</v>
      </c>
      <c r="AA606" s="139" t="s">
        <v>20</v>
      </c>
      <c r="AB606" s="139"/>
      <c r="AC606" s="139"/>
      <c r="AD606" s="139"/>
    </row>
    <row r="607" spans="1:43">
      <c r="B607" s="1" t="s">
        <v>0</v>
      </c>
      <c r="C607" s="19">
        <f>H626</f>
        <v>0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2" t="s">
        <v>1</v>
      </c>
      <c r="AK607" s="2" t="s">
        <v>5</v>
      </c>
      <c r="AL607" s="2" t="s">
        <v>4</v>
      </c>
      <c r="AM607" s="2" t="s">
        <v>6</v>
      </c>
      <c r="AN607" s="2" t="s">
        <v>7</v>
      </c>
      <c r="AO607" s="3"/>
    </row>
    <row r="608" spans="1:43">
      <c r="C608" s="20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24</v>
      </c>
      <c r="C609" s="19">
        <f>IF(C606&gt;0,C606+C607,C607)</f>
        <v>1903.6100000000001</v>
      </c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1903.6100000000001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" t="s">
        <v>9</v>
      </c>
      <c r="C610" s="20">
        <f>C634</f>
        <v>0</v>
      </c>
      <c r="E610" s="139" t="s">
        <v>20</v>
      </c>
      <c r="F610" s="139"/>
      <c r="G610" s="139"/>
      <c r="H610" s="139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6" t="s">
        <v>26</v>
      </c>
      <c r="C611" s="21">
        <f>C609-C610</f>
        <v>1903.6100000000001</v>
      </c>
      <c r="E611" s="2" t="s">
        <v>1</v>
      </c>
      <c r="F611" s="2" t="s">
        <v>2</v>
      </c>
      <c r="G611" s="2" t="s">
        <v>3</v>
      </c>
      <c r="H611" s="2" t="s">
        <v>4</v>
      </c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1903.6100000000001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41" t="str">
        <f>IF(Y611&lt;0,"NO PAGAR","COBRAR'")</f>
        <v>COBRAR'</v>
      </c>
      <c r="Y612" s="14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>
      <c r="B613" s="141" t="str">
        <f>IF(C611&lt;0,"NO PAGAR","COBRAR'")</f>
        <v>COBRAR'</v>
      </c>
      <c r="C613" s="141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32" t="s">
        <v>9</v>
      </c>
      <c r="C614" s="133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2" t="s">
        <v>9</v>
      </c>
      <c r="Y614" s="133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IF(Y566&lt;0,"SALDO ADELANTADO","SALDO A FAVOR '")</f>
        <v>SALDO A FAVOR '</v>
      </c>
      <c r="C615" s="10" t="b">
        <f>IF(Y566&lt;=0,Y566*-1)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 FAVOR'</v>
      </c>
      <c r="Y615" s="10" t="b">
        <f>IF(C611&lt;=0,C611*-1)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AN624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16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34" t="s">
        <v>7</v>
      </c>
      <c r="AB622" s="135"/>
      <c r="AC622" s="136"/>
      <c r="AD622" s="5">
        <f>SUM(AD608:AD621)</f>
        <v>0</v>
      </c>
      <c r="AJ622" s="3"/>
      <c r="AK622" s="3"/>
      <c r="AL622" s="3"/>
      <c r="AM622" s="3"/>
      <c r="AN622" s="18"/>
      <c r="AO622" s="3"/>
    </row>
    <row r="623" spans="2:41">
      <c r="B623" s="11" t="s">
        <v>17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  <c r="AJ623" s="3"/>
      <c r="AK623" s="3"/>
      <c r="AL623" s="3"/>
      <c r="AM623" s="3"/>
      <c r="AN623" s="18"/>
      <c r="AO623" s="3"/>
    </row>
    <row r="624" spans="2:41">
      <c r="B624" s="12"/>
      <c r="C624" s="10"/>
      <c r="E624" s="4"/>
      <c r="F624" s="3"/>
      <c r="G624" s="3"/>
      <c r="H624" s="5"/>
      <c r="N624" s="134" t="s">
        <v>7</v>
      </c>
      <c r="O624" s="135"/>
      <c r="P624" s="135"/>
      <c r="Q624" s="136"/>
      <c r="R624" s="18">
        <f>SUM(R608:R623)</f>
        <v>0</v>
      </c>
      <c r="S624" s="3"/>
      <c r="V624" s="17"/>
      <c r="X624" s="12"/>
      <c r="Y624" s="10"/>
      <c r="AJ624" s="134" t="s">
        <v>7</v>
      </c>
      <c r="AK624" s="135"/>
      <c r="AL624" s="135"/>
      <c r="AM624" s="136"/>
      <c r="AN624" s="18">
        <f>SUM(AN608:AN623)</f>
        <v>0</v>
      </c>
      <c r="AO624" s="3"/>
    </row>
    <row r="625" spans="2:27">
      <c r="B625" s="12"/>
      <c r="C625" s="10"/>
      <c r="E625" s="4"/>
      <c r="F625" s="3"/>
      <c r="G625" s="3"/>
      <c r="H625" s="5"/>
      <c r="V625" s="17"/>
      <c r="X625" s="12"/>
      <c r="Y625" s="10"/>
    </row>
    <row r="626" spans="2:27">
      <c r="B626" s="12"/>
      <c r="C626" s="10"/>
      <c r="E626" s="134" t="s">
        <v>7</v>
      </c>
      <c r="F626" s="135"/>
      <c r="G626" s="136"/>
      <c r="H626" s="5">
        <f>SUM(H612:H625)</f>
        <v>0</v>
      </c>
      <c r="V626" s="17"/>
      <c r="X626" s="12"/>
      <c r="Y626" s="10"/>
    </row>
    <row r="627" spans="2:27">
      <c r="B627" s="12"/>
      <c r="C627" s="10"/>
      <c r="E627" s="13"/>
      <c r="F627" s="13"/>
      <c r="G627" s="13"/>
      <c r="V627" s="17"/>
      <c r="X627" s="12"/>
      <c r="Y627" s="10"/>
      <c r="AA627" s="14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2"/>
      <c r="C631" s="10"/>
      <c r="E631" s="14"/>
      <c r="V631" s="17"/>
      <c r="X631" s="12"/>
      <c r="Y631" s="10"/>
    </row>
    <row r="632" spans="2:27">
      <c r="B632" s="12"/>
      <c r="C632" s="10"/>
      <c r="V632" s="17"/>
      <c r="X632" s="12"/>
      <c r="Y632" s="10"/>
    </row>
    <row r="633" spans="2:27">
      <c r="B633" s="11"/>
      <c r="C633" s="10"/>
      <c r="V633" s="17"/>
      <c r="X633" s="11"/>
      <c r="Y633" s="10"/>
    </row>
    <row r="634" spans="2:27">
      <c r="B634" s="15" t="s">
        <v>18</v>
      </c>
      <c r="C634" s="16">
        <f>SUM(C615:C633)</f>
        <v>0</v>
      </c>
      <c r="D634" t="s">
        <v>22</v>
      </c>
      <c r="V634" s="17"/>
      <c r="X634" s="15" t="s">
        <v>18</v>
      </c>
      <c r="Y634" s="16">
        <f>SUM(Y615:Y633)</f>
        <v>0</v>
      </c>
      <c r="Z634" t="s">
        <v>22</v>
      </c>
      <c r="AA634" t="s">
        <v>21</v>
      </c>
    </row>
    <row r="635" spans="2:27">
      <c r="V635" s="17"/>
      <c r="AA635" s="1" t="s">
        <v>19</v>
      </c>
    </row>
    <row r="636" spans="2:27">
      <c r="V636" s="17"/>
    </row>
    <row r="637" spans="2:27">
      <c r="V637" s="17"/>
    </row>
    <row r="638" spans="2:27">
      <c r="E638" t="s">
        <v>21</v>
      </c>
      <c r="V638" s="17"/>
    </row>
    <row r="639" spans="2:27">
      <c r="E639" s="1" t="s">
        <v>19</v>
      </c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  <c r="AC648" s="137" t="s">
        <v>29</v>
      </c>
      <c r="AD648" s="137"/>
      <c r="AE648" s="137"/>
    </row>
    <row r="649" spans="2:41" ht="15" customHeight="1">
      <c r="I649" s="84"/>
      <c r="J649" s="84"/>
      <c r="V649" s="17"/>
      <c r="AC649" s="137"/>
      <c r="AD649" s="137"/>
      <c r="AE649" s="137"/>
    </row>
    <row r="650" spans="2:41" ht="15" customHeight="1">
      <c r="I650" s="84"/>
      <c r="J650" s="84"/>
      <c r="V650" s="17"/>
      <c r="AC650" s="137"/>
      <c r="AD650" s="137"/>
      <c r="AE650" s="137"/>
    </row>
    <row r="651" spans="2:41">
      <c r="V651" s="17"/>
    </row>
    <row r="652" spans="2:41">
      <c r="V652" s="17"/>
    </row>
    <row r="653" spans="2:41" ht="26.25">
      <c r="B653" s="22" t="s">
        <v>68</v>
      </c>
      <c r="H653" s="84" t="s">
        <v>28</v>
      </c>
      <c r="V653" s="17"/>
      <c r="X653" s="22" t="s">
        <v>68</v>
      </c>
    </row>
    <row r="654" spans="2:41" ht="26.25">
      <c r="B654" s="23" t="s">
        <v>32</v>
      </c>
      <c r="C654" s="20">
        <f>IF(X606="PAGADO",0,Y611)</f>
        <v>1903.6100000000001</v>
      </c>
      <c r="H654" s="84"/>
      <c r="V654" s="17"/>
      <c r="X654" s="23" t="s">
        <v>32</v>
      </c>
      <c r="Y654" s="20">
        <f>IF(B654="PAGADO",0,C659)</f>
        <v>1903.6100000000001</v>
      </c>
      <c r="AA654" s="139" t="s">
        <v>20</v>
      </c>
      <c r="AB654" s="139"/>
      <c r="AC654" s="139"/>
      <c r="AD654" s="139"/>
    </row>
    <row r="655" spans="2:41">
      <c r="B655" s="1" t="s">
        <v>0</v>
      </c>
      <c r="C655" s="19">
        <f>H674</f>
        <v>0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2:41">
      <c r="C656" s="20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1903.6100000000001</v>
      </c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1903.6100000000001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3.25">
      <c r="B658" s="1" t="s">
        <v>9</v>
      </c>
      <c r="C658" s="20">
        <f>C681</f>
        <v>0</v>
      </c>
      <c r="E658" s="139" t="s">
        <v>20</v>
      </c>
      <c r="F658" s="139"/>
      <c r="G658" s="139"/>
      <c r="H658" s="139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25</v>
      </c>
      <c r="C659" s="21">
        <f>C657-C658</f>
        <v>1903.6100000000001</v>
      </c>
      <c r="E659" s="2" t="s">
        <v>1</v>
      </c>
      <c r="F659" s="2" t="s">
        <v>2</v>
      </c>
      <c r="G659" s="2" t="s">
        <v>3</v>
      </c>
      <c r="H659" s="2" t="s">
        <v>4</v>
      </c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1903.6100000000001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>
      <c r="B660" s="140" t="str">
        <f>IF(C659&lt;0,"NO PAGAR","COBRAR")</f>
        <v>COBRAR</v>
      </c>
      <c r="C660" s="14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40" t="str">
        <f>IF(Y659&lt;0,"NO PAGAR","COBRAR")</f>
        <v>COBRAR</v>
      </c>
      <c r="Y660" s="14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32" t="s">
        <v>9</v>
      </c>
      <c r="C661" s="133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2" t="s">
        <v>9</v>
      </c>
      <c r="Y661" s="133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9" t="str">
        <f>IF(C695&lt;0,"SALDO A FAVOR","SALDO ADELANTAD0'")</f>
        <v>SALDO ADELANTAD0'</v>
      </c>
      <c r="C662" s="10" t="b">
        <f>IF(Y606&lt;=0,Y606*-1)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 FAVOR'</v>
      </c>
      <c r="Y662" s="10" t="b">
        <f>IF(C659&lt;=0,C659*-1)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AN672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17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34" t="s">
        <v>7</v>
      </c>
      <c r="AB670" s="135"/>
      <c r="AC670" s="136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2"/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E672" s="4"/>
      <c r="F672" s="3"/>
      <c r="G672" s="3"/>
      <c r="H672" s="5"/>
      <c r="N672" s="134" t="s">
        <v>7</v>
      </c>
      <c r="O672" s="135"/>
      <c r="P672" s="135"/>
      <c r="Q672" s="136"/>
      <c r="R672" s="18">
        <f>SUM(R656:R671)</f>
        <v>0</v>
      </c>
      <c r="S672" s="3"/>
      <c r="V672" s="17"/>
      <c r="X672" s="12"/>
      <c r="Y672" s="10"/>
      <c r="AJ672" s="134" t="s">
        <v>7</v>
      </c>
      <c r="AK672" s="135"/>
      <c r="AL672" s="135"/>
      <c r="AM672" s="136"/>
      <c r="AN672" s="18">
        <f>SUM(AN656:AN671)</f>
        <v>0</v>
      </c>
      <c r="AO672" s="3"/>
    </row>
    <row r="673" spans="2:27">
      <c r="B673" s="12"/>
      <c r="C673" s="10"/>
      <c r="E673" s="4"/>
      <c r="F673" s="3"/>
      <c r="G673" s="3"/>
      <c r="H673" s="5"/>
      <c r="V673" s="17"/>
      <c r="X673" s="12"/>
      <c r="Y673" s="10"/>
    </row>
    <row r="674" spans="2:27">
      <c r="B674" s="12"/>
      <c r="C674" s="10"/>
      <c r="E674" s="134" t="s">
        <v>7</v>
      </c>
      <c r="F674" s="135"/>
      <c r="G674" s="136"/>
      <c r="H674" s="5">
        <f>SUM(H660:H673)</f>
        <v>0</v>
      </c>
      <c r="V674" s="17"/>
      <c r="X674" s="12"/>
      <c r="Y674" s="10"/>
    </row>
    <row r="675" spans="2:27">
      <c r="B675" s="12"/>
      <c r="C675" s="10"/>
      <c r="E675" s="13"/>
      <c r="F675" s="13"/>
      <c r="G675" s="13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E679" s="14"/>
      <c r="V679" s="17"/>
      <c r="X679" s="12"/>
      <c r="Y679" s="10"/>
    </row>
    <row r="680" spans="2:27">
      <c r="B680" s="11"/>
      <c r="C680" s="10"/>
      <c r="V680" s="17"/>
      <c r="X680" s="11"/>
      <c r="Y680" s="10"/>
    </row>
    <row r="681" spans="2:27">
      <c r="B681" s="15" t="s">
        <v>18</v>
      </c>
      <c r="C681" s="16">
        <f>SUM(C662:C680)</f>
        <v>0</v>
      </c>
      <c r="V681" s="17"/>
      <c r="X681" s="15" t="s">
        <v>18</v>
      </c>
      <c r="Y681" s="16">
        <f>SUM(Y662:Y680)</f>
        <v>0</v>
      </c>
    </row>
    <row r="682" spans="2:27">
      <c r="D682" t="s">
        <v>22</v>
      </c>
      <c r="V682" s="17"/>
      <c r="Z682" t="s">
        <v>22</v>
      </c>
      <c r="AA682" t="s">
        <v>21</v>
      </c>
    </row>
    <row r="683" spans="2:27"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E686" t="s">
        <v>21</v>
      </c>
      <c r="V686" s="17"/>
    </row>
    <row r="687" spans="2:27">
      <c r="E687" s="1" t="s">
        <v>19</v>
      </c>
      <c r="V687" s="17"/>
    </row>
    <row r="688" spans="2:27">
      <c r="V688" s="17"/>
    </row>
    <row r="689" spans="1:43">
      <c r="V689" s="17"/>
    </row>
    <row r="690" spans="1:43">
      <c r="A690" s="17"/>
      <c r="B690" s="17"/>
      <c r="C690" s="17"/>
      <c r="D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A691" s="17"/>
      <c r="B691" s="17"/>
      <c r="C691" s="17"/>
      <c r="D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</row>
    <row r="692" spans="1:43">
      <c r="A692" s="17"/>
      <c r="B692" s="17"/>
      <c r="C692" s="17"/>
      <c r="D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V693" s="17"/>
    </row>
    <row r="694" spans="1:43" ht="15" customHeight="1">
      <c r="E694" s="17"/>
      <c r="F694" s="17"/>
      <c r="G694" s="17"/>
      <c r="H694" s="17"/>
      <c r="I694" s="84"/>
      <c r="J694" s="84"/>
      <c r="V694" s="17"/>
      <c r="AA694" s="138" t="s">
        <v>31</v>
      </c>
      <c r="AB694" s="138"/>
      <c r="AC694" s="138"/>
    </row>
    <row r="695" spans="1:43" ht="15" customHeight="1">
      <c r="E695" s="17"/>
      <c r="F695" s="17"/>
      <c r="G695" s="17"/>
      <c r="H695" s="17"/>
      <c r="I695" s="84"/>
      <c r="J695" s="84"/>
      <c r="V695" s="17"/>
      <c r="AA695" s="138"/>
      <c r="AB695" s="138"/>
      <c r="AC695" s="138"/>
    </row>
    <row r="696" spans="1:43">
      <c r="E696" s="17"/>
      <c r="F696" s="17"/>
      <c r="G696" s="17"/>
      <c r="H696" s="17"/>
      <c r="V696" s="17"/>
    </row>
    <row r="697" spans="1:43">
      <c r="V697" s="17"/>
    </row>
    <row r="698" spans="1:43" ht="26.25">
      <c r="B698" s="24" t="s">
        <v>68</v>
      </c>
      <c r="H698" s="84" t="s">
        <v>30</v>
      </c>
      <c r="V698" s="17"/>
      <c r="X698" s="22" t="s">
        <v>68</v>
      </c>
    </row>
    <row r="699" spans="1:43" ht="26.25">
      <c r="B699" s="23" t="s">
        <v>32</v>
      </c>
      <c r="C699" s="20">
        <f>IF(X654="PAGADO",0,C659)</f>
        <v>1903.6100000000001</v>
      </c>
      <c r="H699" s="84"/>
      <c r="V699" s="17"/>
      <c r="X699" s="23" t="s">
        <v>32</v>
      </c>
      <c r="Y699" s="20">
        <f>IF(B1499="PAGADO",0,C704)</f>
        <v>1903.6100000000001</v>
      </c>
      <c r="AA699" s="139" t="s">
        <v>20</v>
      </c>
      <c r="AB699" s="139"/>
      <c r="AC699" s="139"/>
      <c r="AD699" s="139"/>
    </row>
    <row r="700" spans="1:43">
      <c r="B700" s="1" t="s">
        <v>0</v>
      </c>
      <c r="C700" s="19">
        <f>H719</f>
        <v>0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2" t="s">
        <v>1</v>
      </c>
      <c r="AK700" s="2" t="s">
        <v>5</v>
      </c>
      <c r="AL700" s="2" t="s">
        <v>4</v>
      </c>
      <c r="AM700" s="2" t="s">
        <v>6</v>
      </c>
      <c r="AN700" s="2" t="s">
        <v>7</v>
      </c>
      <c r="AO700" s="3"/>
    </row>
    <row r="701" spans="1:43">
      <c r="C701" s="20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1" t="s">
        <v>24</v>
      </c>
      <c r="C702" s="19">
        <f>IF(C699&gt;0,C699+C700,C700)</f>
        <v>1903.6100000000001</v>
      </c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1903.6100000000001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" t="s">
        <v>9</v>
      </c>
      <c r="C703" s="20">
        <f>C727</f>
        <v>0</v>
      </c>
      <c r="E703" s="139" t="s">
        <v>20</v>
      </c>
      <c r="F703" s="139"/>
      <c r="G703" s="139"/>
      <c r="H703" s="139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6" t="s">
        <v>26</v>
      </c>
      <c r="C704" s="21">
        <f>C702-C703</f>
        <v>1903.6100000000001</v>
      </c>
      <c r="E704" s="2" t="s">
        <v>1</v>
      </c>
      <c r="F704" s="2" t="s">
        <v>2</v>
      </c>
      <c r="G704" s="2" t="s">
        <v>3</v>
      </c>
      <c r="H704" s="2" t="s">
        <v>4</v>
      </c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1903.6100000000001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41" t="str">
        <f>IF(Y704&lt;0,"NO PAGAR","COBRAR'")</f>
        <v>COBRAR'</v>
      </c>
      <c r="Y705" s="14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>
      <c r="B706" s="141" t="str">
        <f>IF(C704&lt;0,"NO PAGAR","COBRAR'")</f>
        <v>COBRAR'</v>
      </c>
      <c r="C706" s="141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32" t="s">
        <v>9</v>
      </c>
      <c r="C707" s="133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2" t="s">
        <v>9</v>
      </c>
      <c r="Y707" s="133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IF(Y659&lt;0,"SALDO ADELANTADO","SALDO A FAVOR '")</f>
        <v>SALDO A FAVOR '</v>
      </c>
      <c r="C708" s="10" t="b">
        <f>IF(Y659&lt;=0,Y659*-1)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 FAVOR'</v>
      </c>
      <c r="Y708" s="10" t="b">
        <f>IF(C704&lt;=0,C704*-1)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AN717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34" t="s">
        <v>7</v>
      </c>
      <c r="AB715" s="135"/>
      <c r="AC715" s="136"/>
      <c r="AD715" s="5">
        <f>SUM(AD701:AD714)</f>
        <v>0</v>
      </c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4"/>
      <c r="F717" s="3"/>
      <c r="G717" s="3"/>
      <c r="H717" s="5"/>
      <c r="N717" s="134" t="s">
        <v>7</v>
      </c>
      <c r="O717" s="135"/>
      <c r="P717" s="135"/>
      <c r="Q717" s="136"/>
      <c r="R717" s="18">
        <f>SUM(R701:R716)</f>
        <v>0</v>
      </c>
      <c r="S717" s="3"/>
      <c r="V717" s="17"/>
      <c r="X717" s="12"/>
      <c r="Y717" s="10"/>
      <c r="AJ717" s="134" t="s">
        <v>7</v>
      </c>
      <c r="AK717" s="135"/>
      <c r="AL717" s="135"/>
      <c r="AM717" s="136"/>
      <c r="AN717" s="18">
        <f>SUM(AN701:AN716)</f>
        <v>0</v>
      </c>
      <c r="AO717" s="3"/>
    </row>
    <row r="718" spans="2:41">
      <c r="B718" s="12"/>
      <c r="C718" s="10"/>
      <c r="E718" s="4"/>
      <c r="F718" s="3"/>
      <c r="G718" s="3"/>
      <c r="H718" s="5"/>
      <c r="V718" s="17"/>
      <c r="X718" s="12"/>
      <c r="Y718" s="10"/>
    </row>
    <row r="719" spans="2:41">
      <c r="B719" s="12"/>
      <c r="C719" s="10"/>
      <c r="E719" s="134" t="s">
        <v>7</v>
      </c>
      <c r="F719" s="135"/>
      <c r="G719" s="136"/>
      <c r="H719" s="5">
        <f>SUM(H705:H718)</f>
        <v>0</v>
      </c>
      <c r="V719" s="17"/>
      <c r="X719" s="12"/>
      <c r="Y719" s="10"/>
    </row>
    <row r="720" spans="2:41">
      <c r="B720" s="12"/>
      <c r="C720" s="10"/>
      <c r="E720" s="13"/>
      <c r="F720" s="13"/>
      <c r="G720" s="13"/>
      <c r="V720" s="17"/>
      <c r="X720" s="12"/>
      <c r="Y720" s="10"/>
      <c r="AA720" s="14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E724" s="14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1"/>
      <c r="C726" s="10"/>
      <c r="V726" s="17"/>
      <c r="X726" s="11"/>
      <c r="Y726" s="10"/>
    </row>
    <row r="727" spans="2:27">
      <c r="B727" s="15" t="s">
        <v>18</v>
      </c>
      <c r="C727" s="16">
        <f>SUM(C708:C726)</f>
        <v>0</v>
      </c>
      <c r="D727" t="s">
        <v>22</v>
      </c>
      <c r="V727" s="17"/>
      <c r="X727" s="15" t="s">
        <v>18</v>
      </c>
      <c r="Y727" s="16">
        <f>SUM(Y708:Y726)</f>
        <v>0</v>
      </c>
      <c r="Z727" t="s">
        <v>22</v>
      </c>
      <c r="AA727" t="s">
        <v>21</v>
      </c>
    </row>
    <row r="728" spans="2:27">
      <c r="V728" s="17"/>
      <c r="AA728" s="1" t="s">
        <v>19</v>
      </c>
    </row>
    <row r="729" spans="2:27">
      <c r="V729" s="17"/>
    </row>
    <row r="730" spans="2:27">
      <c r="V730" s="17"/>
    </row>
    <row r="731" spans="2:27">
      <c r="E731" t="s">
        <v>21</v>
      </c>
      <c r="V731" s="17"/>
    </row>
    <row r="732" spans="2:27">
      <c r="E732" s="1" t="s">
        <v>19</v>
      </c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  <c r="AC741" s="137" t="s">
        <v>29</v>
      </c>
      <c r="AD741" s="137"/>
      <c r="AE741" s="137"/>
    </row>
    <row r="742" spans="2:41" ht="15" customHeight="1">
      <c r="I742" s="84"/>
      <c r="J742" s="84"/>
      <c r="V742" s="17"/>
      <c r="AC742" s="137"/>
      <c r="AD742" s="137"/>
      <c r="AE742" s="137"/>
    </row>
    <row r="743" spans="2:41" ht="15" customHeight="1">
      <c r="I743" s="84"/>
      <c r="J743" s="84"/>
      <c r="V743" s="17"/>
      <c r="AC743" s="137"/>
      <c r="AD743" s="137"/>
      <c r="AE743" s="137"/>
    </row>
    <row r="744" spans="2:41">
      <c r="V744" s="17"/>
    </row>
    <row r="745" spans="2:41">
      <c r="V745" s="17"/>
    </row>
    <row r="746" spans="2:41" ht="26.25">
      <c r="B746" s="22" t="s">
        <v>69</v>
      </c>
      <c r="H746" s="84" t="s">
        <v>28</v>
      </c>
      <c r="V746" s="17"/>
      <c r="X746" s="22" t="s">
        <v>69</v>
      </c>
    </row>
    <row r="747" spans="2:41" ht="26.25">
      <c r="B747" s="23" t="s">
        <v>32</v>
      </c>
      <c r="C747" s="20">
        <f>IF(X699="PAGADO",0,Y704)</f>
        <v>1903.6100000000001</v>
      </c>
      <c r="H747" s="84"/>
      <c r="V747" s="17"/>
      <c r="X747" s="23" t="s">
        <v>32</v>
      </c>
      <c r="Y747" s="20">
        <f>IF(B747="PAGADO",0,C752)</f>
        <v>1903.6100000000001</v>
      </c>
      <c r="AA747" s="139" t="s">
        <v>20</v>
      </c>
      <c r="AB747" s="139"/>
      <c r="AC747" s="139"/>
      <c r="AD747" s="139"/>
    </row>
    <row r="748" spans="2:41">
      <c r="B748" s="1" t="s">
        <v>0</v>
      </c>
      <c r="C748" s="19">
        <f>H767</f>
        <v>0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2:41">
      <c r="C749" s="20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" t="s">
        <v>24</v>
      </c>
      <c r="C750" s="19">
        <f>IF(C747&gt;0,C747+C748,C748)</f>
        <v>1903.6100000000001</v>
      </c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1903.6100000000001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3.25">
      <c r="B751" s="1" t="s">
        <v>9</v>
      </c>
      <c r="C751" s="20">
        <f>C774</f>
        <v>0</v>
      </c>
      <c r="E751" s="139" t="s">
        <v>20</v>
      </c>
      <c r="F751" s="139"/>
      <c r="G751" s="139"/>
      <c r="H751" s="139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6" t="s">
        <v>25</v>
      </c>
      <c r="C752" s="21">
        <f>C750-C751</f>
        <v>1903.6100000000001</v>
      </c>
      <c r="E752" s="2" t="s">
        <v>1</v>
      </c>
      <c r="F752" s="2" t="s">
        <v>2</v>
      </c>
      <c r="G752" s="2" t="s">
        <v>3</v>
      </c>
      <c r="H752" s="2" t="s">
        <v>4</v>
      </c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1903.6100000000001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>
      <c r="B753" s="140" t="str">
        <f>IF(C752&lt;0,"NO PAGAR","COBRAR")</f>
        <v>COBRAR</v>
      </c>
      <c r="C753" s="14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40" t="str">
        <f>IF(Y752&lt;0,"NO PAGAR","COBRAR")</f>
        <v>COBRAR</v>
      </c>
      <c r="Y753" s="14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32" t="s">
        <v>9</v>
      </c>
      <c r="C754" s="133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2" t="s">
        <v>9</v>
      </c>
      <c r="Y754" s="133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IF(C788&lt;0,"SALDO A FAVOR","SALDO ADELANTAD0'")</f>
        <v>SALDO ADELANTAD0'</v>
      </c>
      <c r="C755" s="10" t="b">
        <f>IF(Y699&lt;=0,Y699*-1)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 FAVOR'</v>
      </c>
      <c r="Y755" s="10" t="b">
        <f>IF(C752&lt;=0,C752*-1)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AN765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17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4" t="s">
        <v>7</v>
      </c>
      <c r="AB763" s="135"/>
      <c r="AC763" s="136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2"/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E765" s="4"/>
      <c r="F765" s="3"/>
      <c r="G765" s="3"/>
      <c r="H765" s="5"/>
      <c r="N765" s="134" t="s">
        <v>7</v>
      </c>
      <c r="O765" s="135"/>
      <c r="P765" s="135"/>
      <c r="Q765" s="136"/>
      <c r="R765" s="18">
        <f>SUM(R749:R764)</f>
        <v>0</v>
      </c>
      <c r="S765" s="3"/>
      <c r="V765" s="17"/>
      <c r="X765" s="12"/>
      <c r="Y765" s="10"/>
      <c r="AJ765" s="134" t="s">
        <v>7</v>
      </c>
      <c r="AK765" s="135"/>
      <c r="AL765" s="135"/>
      <c r="AM765" s="136"/>
      <c r="AN765" s="18">
        <f>SUM(AN749:AN764)</f>
        <v>0</v>
      </c>
      <c r="AO765" s="3"/>
    </row>
    <row r="766" spans="2:41">
      <c r="B766" s="12"/>
      <c r="C766" s="10"/>
      <c r="E766" s="4"/>
      <c r="F766" s="3"/>
      <c r="G766" s="3"/>
      <c r="H766" s="5"/>
      <c r="V766" s="17"/>
      <c r="X766" s="12"/>
      <c r="Y766" s="10"/>
    </row>
    <row r="767" spans="2:41">
      <c r="B767" s="12"/>
      <c r="C767" s="10"/>
      <c r="E767" s="134" t="s">
        <v>7</v>
      </c>
      <c r="F767" s="135"/>
      <c r="G767" s="136"/>
      <c r="H767" s="5">
        <f>SUM(H753:H766)</f>
        <v>0</v>
      </c>
      <c r="V767" s="17"/>
      <c r="X767" s="12"/>
      <c r="Y767" s="10"/>
    </row>
    <row r="768" spans="2:41">
      <c r="B768" s="12"/>
      <c r="C768" s="10"/>
      <c r="E768" s="13"/>
      <c r="F768" s="13"/>
      <c r="G768" s="13"/>
      <c r="V768" s="17"/>
      <c r="X768" s="12"/>
      <c r="Y768" s="10"/>
      <c r="AA768" s="14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2"/>
      <c r="C771" s="10"/>
      <c r="V771" s="17"/>
      <c r="X771" s="12"/>
      <c r="Y771" s="10"/>
    </row>
    <row r="772" spans="1:43">
      <c r="B772" s="12"/>
      <c r="C772" s="10"/>
      <c r="E772" s="14"/>
      <c r="V772" s="17"/>
      <c r="X772" s="12"/>
      <c r="Y772" s="10"/>
    </row>
    <row r="773" spans="1:43">
      <c r="B773" s="11"/>
      <c r="C773" s="10"/>
      <c r="V773" s="17"/>
      <c r="X773" s="11"/>
      <c r="Y773" s="10"/>
    </row>
    <row r="774" spans="1:43">
      <c r="B774" s="15" t="s">
        <v>18</v>
      </c>
      <c r="C774" s="16">
        <f>SUM(C755:C773)</f>
        <v>0</v>
      </c>
      <c r="V774" s="17"/>
      <c r="X774" s="15" t="s">
        <v>18</v>
      </c>
      <c r="Y774" s="16">
        <f>SUM(Y755:Y773)</f>
        <v>0</v>
      </c>
    </row>
    <row r="775" spans="1:43">
      <c r="D775" t="s">
        <v>22</v>
      </c>
      <c r="V775" s="17"/>
      <c r="Z775" t="s">
        <v>22</v>
      </c>
      <c r="AA775" t="s">
        <v>21</v>
      </c>
    </row>
    <row r="776" spans="1:43">
      <c r="V776" s="17"/>
      <c r="AA776" s="1" t="s">
        <v>19</v>
      </c>
    </row>
    <row r="777" spans="1:43">
      <c r="V777" s="17"/>
    </row>
    <row r="778" spans="1:43">
      <c r="V778" s="17"/>
    </row>
    <row r="779" spans="1:43">
      <c r="E779" t="s">
        <v>21</v>
      </c>
      <c r="V779" s="17"/>
    </row>
    <row r="780" spans="1:43">
      <c r="E780" s="1" t="s">
        <v>19</v>
      </c>
      <c r="V780" s="17"/>
    </row>
    <row r="781" spans="1:43">
      <c r="V781" s="17"/>
    </row>
    <row r="782" spans="1:43">
      <c r="V782" s="17"/>
    </row>
    <row r="783" spans="1:43">
      <c r="A783" s="17"/>
      <c r="B783" s="17"/>
      <c r="C783" s="17"/>
      <c r="D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A784" s="17"/>
      <c r="B784" s="17"/>
      <c r="C784" s="17"/>
      <c r="D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</row>
    <row r="785" spans="1:43">
      <c r="A785" s="17"/>
      <c r="B785" s="17"/>
      <c r="C785" s="17"/>
      <c r="D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V786" s="17"/>
    </row>
    <row r="787" spans="1:43" ht="15" customHeight="1">
      <c r="E787" s="17"/>
      <c r="F787" s="17"/>
      <c r="G787" s="17"/>
      <c r="H787" s="17"/>
      <c r="I787" s="84"/>
      <c r="J787" s="84"/>
      <c r="V787" s="17"/>
      <c r="AA787" s="138" t="s">
        <v>31</v>
      </c>
      <c r="AB787" s="138"/>
      <c r="AC787" s="138"/>
    </row>
    <row r="788" spans="1:43" ht="15" customHeight="1">
      <c r="E788" s="17"/>
      <c r="F788" s="17"/>
      <c r="G788" s="17"/>
      <c r="H788" s="17"/>
      <c r="I788" s="84"/>
      <c r="J788" s="84"/>
      <c r="V788" s="17"/>
      <c r="AA788" s="138"/>
      <c r="AB788" s="138"/>
      <c r="AC788" s="138"/>
    </row>
    <row r="789" spans="1:43">
      <c r="E789" s="17"/>
      <c r="F789" s="17"/>
      <c r="G789" s="17"/>
      <c r="H789" s="17"/>
      <c r="V789" s="17"/>
    </row>
    <row r="790" spans="1:43">
      <c r="V790" s="17"/>
    </row>
    <row r="791" spans="1:43" ht="26.25">
      <c r="B791" s="24" t="s">
        <v>69</v>
      </c>
      <c r="H791" s="84" t="s">
        <v>30</v>
      </c>
      <c r="V791" s="17"/>
      <c r="X791" s="22" t="s">
        <v>69</v>
      </c>
    </row>
    <row r="792" spans="1:43" ht="26.25">
      <c r="B792" s="23" t="s">
        <v>32</v>
      </c>
      <c r="C792" s="20">
        <f>IF(X747="PAGADO",0,C752)</f>
        <v>1903.6100000000001</v>
      </c>
      <c r="H792" s="84"/>
      <c r="V792" s="17"/>
      <c r="X792" s="23" t="s">
        <v>32</v>
      </c>
      <c r="Y792" s="20">
        <f>IF(B1592="PAGADO",0,C797)</f>
        <v>1903.6100000000001</v>
      </c>
      <c r="AA792" s="139" t="s">
        <v>20</v>
      </c>
      <c r="AB792" s="139"/>
      <c r="AC792" s="139"/>
      <c r="AD792" s="139"/>
    </row>
    <row r="793" spans="1:43">
      <c r="B793" s="1" t="s">
        <v>0</v>
      </c>
      <c r="C793" s="19">
        <f>H812</f>
        <v>0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2" t="s">
        <v>1</v>
      </c>
      <c r="AK793" s="2" t="s">
        <v>5</v>
      </c>
      <c r="AL793" s="2" t="s">
        <v>4</v>
      </c>
      <c r="AM793" s="2" t="s">
        <v>6</v>
      </c>
      <c r="AN793" s="2" t="s">
        <v>7</v>
      </c>
      <c r="AO793" s="3"/>
    </row>
    <row r="794" spans="1:43">
      <c r="C794" s="20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>
      <c r="B795" s="1" t="s">
        <v>24</v>
      </c>
      <c r="C795" s="19">
        <f>IF(C792&gt;0,C792+C793,C793)</f>
        <v>1903.6100000000001</v>
      </c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1903.6100000000001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 ht="23.25">
      <c r="B796" s="1" t="s">
        <v>9</v>
      </c>
      <c r="C796" s="20">
        <f>C820</f>
        <v>0</v>
      </c>
      <c r="E796" s="139" t="s">
        <v>20</v>
      </c>
      <c r="F796" s="139"/>
      <c r="G796" s="139"/>
      <c r="H796" s="139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6" t="s">
        <v>26</v>
      </c>
      <c r="C797" s="21">
        <f>C795-C796</f>
        <v>1903.6100000000001</v>
      </c>
      <c r="E797" s="2" t="s">
        <v>1</v>
      </c>
      <c r="F797" s="2" t="s">
        <v>2</v>
      </c>
      <c r="G797" s="2" t="s">
        <v>3</v>
      </c>
      <c r="H797" s="2" t="s">
        <v>4</v>
      </c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1903.6100000000001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41" t="str">
        <f>IF(Y797&lt;0,"NO PAGAR","COBRAR'")</f>
        <v>COBRAR'</v>
      </c>
      <c r="Y798" s="14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>
      <c r="B799" s="141" t="str">
        <f>IF(C797&lt;0,"NO PAGAR","COBRAR'")</f>
        <v>COBRAR'</v>
      </c>
      <c r="C799" s="141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32" t="s">
        <v>9</v>
      </c>
      <c r="C800" s="133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2" t="s">
        <v>9</v>
      </c>
      <c r="Y800" s="133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IF(Y752&lt;0,"SALDO ADELANTADO","SALDO A FAVOR '")</f>
        <v>SALDO A FAVOR '</v>
      </c>
      <c r="C801" s="10" t="b">
        <f>IF(Y752&lt;=0,Y752*-1)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 FAVOR'</v>
      </c>
      <c r="Y801" s="10" t="b">
        <f>IF(C797&lt;=0,C797*-1)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AN810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34" t="s">
        <v>7</v>
      </c>
      <c r="AB808" s="135"/>
      <c r="AC808" s="136"/>
      <c r="AD808" s="5">
        <f>SUM(AD794:AD807)</f>
        <v>0</v>
      </c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4"/>
      <c r="F810" s="3"/>
      <c r="G810" s="3"/>
      <c r="H810" s="5"/>
      <c r="N810" s="134" t="s">
        <v>7</v>
      </c>
      <c r="O810" s="135"/>
      <c r="P810" s="135"/>
      <c r="Q810" s="136"/>
      <c r="R810" s="18">
        <f>SUM(R794:R809)</f>
        <v>0</v>
      </c>
      <c r="S810" s="3"/>
      <c r="V810" s="17"/>
      <c r="X810" s="12"/>
      <c r="Y810" s="10"/>
      <c r="AJ810" s="134" t="s">
        <v>7</v>
      </c>
      <c r="AK810" s="135"/>
      <c r="AL810" s="135"/>
      <c r="AM810" s="136"/>
      <c r="AN810" s="18">
        <f>SUM(AN794:AN809)</f>
        <v>0</v>
      </c>
      <c r="AO810" s="3"/>
    </row>
    <row r="811" spans="2:41">
      <c r="B811" s="12"/>
      <c r="C811" s="10"/>
      <c r="E811" s="4"/>
      <c r="F811" s="3"/>
      <c r="G811" s="3"/>
      <c r="H811" s="5"/>
      <c r="V811" s="17"/>
      <c r="X811" s="12"/>
      <c r="Y811" s="10"/>
    </row>
    <row r="812" spans="2:41">
      <c r="B812" s="12"/>
      <c r="C812" s="10"/>
      <c r="E812" s="134" t="s">
        <v>7</v>
      </c>
      <c r="F812" s="135"/>
      <c r="G812" s="136"/>
      <c r="H812" s="5">
        <f>SUM(H798:H811)</f>
        <v>0</v>
      </c>
      <c r="V812" s="17"/>
      <c r="X812" s="12"/>
      <c r="Y812" s="10"/>
    </row>
    <row r="813" spans="2:41">
      <c r="B813" s="12"/>
      <c r="C813" s="10"/>
      <c r="E813" s="13"/>
      <c r="F813" s="13"/>
      <c r="G813" s="13"/>
      <c r="V813" s="17"/>
      <c r="X813" s="12"/>
      <c r="Y813" s="10"/>
      <c r="AA813" s="14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E817" s="14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1"/>
      <c r="C819" s="10"/>
      <c r="V819" s="17"/>
      <c r="X819" s="11"/>
      <c r="Y819" s="10"/>
    </row>
    <row r="820" spans="2:27">
      <c r="B820" s="15" t="s">
        <v>18</v>
      </c>
      <c r="C820" s="16">
        <f>SUM(C801:C819)</f>
        <v>0</v>
      </c>
      <c r="D820" t="s">
        <v>22</v>
      </c>
      <c r="V820" s="17"/>
      <c r="X820" s="15" t="s">
        <v>18</v>
      </c>
      <c r="Y820" s="16">
        <f>SUM(Y801:Y819)</f>
        <v>0</v>
      </c>
      <c r="Z820" t="s">
        <v>22</v>
      </c>
      <c r="AA820" t="s">
        <v>21</v>
      </c>
    </row>
    <row r="821" spans="2:27">
      <c r="V821" s="17"/>
      <c r="AA821" s="1" t="s">
        <v>19</v>
      </c>
    </row>
    <row r="822" spans="2:27">
      <c r="V822" s="17"/>
    </row>
    <row r="823" spans="2:27">
      <c r="V823" s="17"/>
    </row>
    <row r="824" spans="2:27">
      <c r="E824" t="s">
        <v>21</v>
      </c>
      <c r="V824" s="17"/>
    </row>
    <row r="825" spans="2:27">
      <c r="E825" s="1" t="s">
        <v>19</v>
      </c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  <c r="AC834" s="137" t="s">
        <v>29</v>
      </c>
      <c r="AD834" s="137"/>
      <c r="AE834" s="137"/>
    </row>
    <row r="835" spans="2:41" ht="15" customHeight="1">
      <c r="I835" s="84"/>
      <c r="J835" s="84"/>
      <c r="V835" s="17"/>
      <c r="AC835" s="137"/>
      <c r="AD835" s="137"/>
      <c r="AE835" s="137"/>
    </row>
    <row r="836" spans="2:41" ht="15" customHeight="1">
      <c r="I836" s="84"/>
      <c r="J836" s="84"/>
      <c r="V836" s="17"/>
      <c r="AC836" s="137"/>
      <c r="AD836" s="137"/>
      <c r="AE836" s="137"/>
    </row>
    <row r="837" spans="2:41">
      <c r="V837" s="17"/>
    </row>
    <row r="838" spans="2:41">
      <c r="V838" s="17"/>
    </row>
    <row r="839" spans="2:41" ht="26.25">
      <c r="B839" s="22" t="s">
        <v>70</v>
      </c>
      <c r="H839" s="84" t="s">
        <v>28</v>
      </c>
      <c r="V839" s="17"/>
      <c r="X839" s="22" t="s">
        <v>70</v>
      </c>
    </row>
    <row r="840" spans="2:41" ht="26.25">
      <c r="B840" s="23" t="s">
        <v>32</v>
      </c>
      <c r="C840" s="20">
        <f>IF(X792="PAGADO",0,Y797)</f>
        <v>1903.6100000000001</v>
      </c>
      <c r="H840" s="84"/>
      <c r="V840" s="17"/>
      <c r="X840" s="23" t="s">
        <v>32</v>
      </c>
      <c r="Y840" s="20">
        <f>IF(B840="PAGADO",0,C845)</f>
        <v>1903.6100000000001</v>
      </c>
      <c r="AA840" s="139" t="s">
        <v>20</v>
      </c>
      <c r="AB840" s="139"/>
      <c r="AC840" s="139"/>
      <c r="AD840" s="139"/>
    </row>
    <row r="841" spans="2:41">
      <c r="B841" s="1" t="s">
        <v>0</v>
      </c>
      <c r="C841" s="19">
        <f>H860</f>
        <v>0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2:41">
      <c r="C842" s="20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24</v>
      </c>
      <c r="C843" s="19">
        <f>IF(C840&gt;0,C840+C841,C841)</f>
        <v>1903.6100000000001</v>
      </c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1903.6100000000001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3.25">
      <c r="B844" s="1" t="s">
        <v>9</v>
      </c>
      <c r="C844" s="20">
        <f>C867</f>
        <v>0</v>
      </c>
      <c r="E844" s="139" t="s">
        <v>20</v>
      </c>
      <c r="F844" s="139"/>
      <c r="G844" s="139"/>
      <c r="H844" s="139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6" t="s">
        <v>25</v>
      </c>
      <c r="C845" s="21">
        <f>C843-C844</f>
        <v>1903.6100000000001</v>
      </c>
      <c r="E845" s="2" t="s">
        <v>1</v>
      </c>
      <c r="F845" s="2" t="s">
        <v>2</v>
      </c>
      <c r="G845" s="2" t="s">
        <v>3</v>
      </c>
      <c r="H845" s="2" t="s">
        <v>4</v>
      </c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1903.6100000000001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>
      <c r="B846" s="140" t="str">
        <f>IF(C845&lt;0,"NO PAGAR","COBRAR")</f>
        <v>COBRAR</v>
      </c>
      <c r="C846" s="14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40" t="str">
        <f>IF(Y845&lt;0,"NO PAGAR","COBRAR")</f>
        <v>COBRAR</v>
      </c>
      <c r="Y846" s="14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32" t="s">
        <v>9</v>
      </c>
      <c r="C847" s="133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2" t="s">
        <v>9</v>
      </c>
      <c r="Y847" s="133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IF(C881&lt;0,"SALDO A FAVOR","SALDO ADELANTAD0'")</f>
        <v>SALDO ADELANTAD0'</v>
      </c>
      <c r="C848" s="10" t="b">
        <f>IF(Y792&lt;=0,Y792*-1)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 FAVOR'</v>
      </c>
      <c r="Y848" s="10" t="b">
        <f>IF(C845&lt;=0,C845*-1)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AN858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4" t="s">
        <v>7</v>
      </c>
      <c r="AB856" s="135"/>
      <c r="AC856" s="136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2"/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E858" s="4"/>
      <c r="F858" s="3"/>
      <c r="G858" s="3"/>
      <c r="H858" s="5"/>
      <c r="N858" s="134" t="s">
        <v>7</v>
      </c>
      <c r="O858" s="135"/>
      <c r="P858" s="135"/>
      <c r="Q858" s="136"/>
      <c r="R858" s="18">
        <f>SUM(R842:R857)</f>
        <v>0</v>
      </c>
      <c r="S858" s="3"/>
      <c r="V858" s="17"/>
      <c r="X858" s="12"/>
      <c r="Y858" s="10"/>
      <c r="AJ858" s="134" t="s">
        <v>7</v>
      </c>
      <c r="AK858" s="135"/>
      <c r="AL858" s="135"/>
      <c r="AM858" s="136"/>
      <c r="AN858" s="18">
        <f>SUM(AN842:AN857)</f>
        <v>0</v>
      </c>
      <c r="AO858" s="3"/>
    </row>
    <row r="859" spans="2:41">
      <c r="B859" s="12"/>
      <c r="C859" s="10"/>
      <c r="E859" s="4"/>
      <c r="F859" s="3"/>
      <c r="G859" s="3"/>
      <c r="H859" s="5"/>
      <c r="V859" s="17"/>
      <c r="X859" s="12"/>
      <c r="Y859" s="10"/>
    </row>
    <row r="860" spans="2:41">
      <c r="B860" s="12"/>
      <c r="C860" s="10"/>
      <c r="E860" s="134" t="s">
        <v>7</v>
      </c>
      <c r="F860" s="135"/>
      <c r="G860" s="136"/>
      <c r="H860" s="5">
        <f>SUM(H846:H859)</f>
        <v>0</v>
      </c>
      <c r="V860" s="17"/>
      <c r="X860" s="12"/>
      <c r="Y860" s="10"/>
    </row>
    <row r="861" spans="2:41">
      <c r="B861" s="12"/>
      <c r="C861" s="10"/>
      <c r="E861" s="13"/>
      <c r="F861" s="13"/>
      <c r="G861" s="13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</row>
    <row r="866" spans="1:43">
      <c r="B866" s="11"/>
      <c r="C866" s="10"/>
      <c r="V866" s="17"/>
      <c r="X866" s="11"/>
      <c r="Y866" s="10"/>
    </row>
    <row r="867" spans="1:43">
      <c r="B867" s="15" t="s">
        <v>18</v>
      </c>
      <c r="C867" s="16">
        <f>SUM(C848:C866)</f>
        <v>0</v>
      </c>
      <c r="V867" s="17"/>
      <c r="X867" s="15" t="s">
        <v>18</v>
      </c>
      <c r="Y867" s="16">
        <f>SUM(Y848:Y866)</f>
        <v>0</v>
      </c>
    </row>
    <row r="868" spans="1:43">
      <c r="D868" t="s">
        <v>22</v>
      </c>
      <c r="V868" s="17"/>
      <c r="Z868" t="s">
        <v>22</v>
      </c>
      <c r="AA868" t="s">
        <v>21</v>
      </c>
    </row>
    <row r="869" spans="1:43">
      <c r="V869" s="17"/>
      <c r="AA869" s="1" t="s">
        <v>19</v>
      </c>
    </row>
    <row r="870" spans="1:43">
      <c r="V870" s="17"/>
    </row>
    <row r="871" spans="1:43">
      <c r="V871" s="17"/>
    </row>
    <row r="872" spans="1:43">
      <c r="E872" t="s">
        <v>21</v>
      </c>
      <c r="V872" s="17"/>
    </row>
    <row r="873" spans="1:43">
      <c r="E873" s="1" t="s">
        <v>19</v>
      </c>
      <c r="V873" s="17"/>
    </row>
    <row r="874" spans="1:43">
      <c r="V874" s="17"/>
    </row>
    <row r="875" spans="1:43">
      <c r="V875" s="17"/>
    </row>
    <row r="876" spans="1:43">
      <c r="A876" s="17"/>
      <c r="B876" s="17"/>
      <c r="C876" s="17"/>
      <c r="D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A878" s="17"/>
      <c r="B878" s="17"/>
      <c r="C878" s="17"/>
      <c r="D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V879" s="17"/>
    </row>
    <row r="880" spans="1:43" ht="15" customHeight="1">
      <c r="E880" s="17"/>
      <c r="F880" s="17"/>
      <c r="G880" s="17"/>
      <c r="H880" s="17"/>
      <c r="I880" s="84"/>
      <c r="J880" s="84"/>
      <c r="V880" s="17"/>
      <c r="AA880" s="138" t="s">
        <v>31</v>
      </c>
      <c r="AB880" s="138"/>
      <c r="AC880" s="138"/>
    </row>
    <row r="881" spans="2:41" ht="15" customHeight="1">
      <c r="E881" s="17"/>
      <c r="F881" s="17"/>
      <c r="G881" s="17"/>
      <c r="H881" s="17"/>
      <c r="I881" s="84"/>
      <c r="J881" s="84"/>
      <c r="V881" s="17"/>
      <c r="AA881" s="138"/>
      <c r="AB881" s="138"/>
      <c r="AC881" s="138"/>
    </row>
    <row r="882" spans="2:41">
      <c r="E882" s="17"/>
      <c r="F882" s="17"/>
      <c r="G882" s="17"/>
      <c r="H882" s="17"/>
      <c r="V882" s="17"/>
    </row>
    <row r="883" spans="2:41">
      <c r="V883" s="17"/>
    </row>
    <row r="884" spans="2:41" ht="26.25">
      <c r="B884" s="24" t="s">
        <v>70</v>
      </c>
      <c r="H884" s="84" t="s">
        <v>30</v>
      </c>
      <c r="V884" s="17"/>
      <c r="X884" s="22" t="s">
        <v>70</v>
      </c>
    </row>
    <row r="885" spans="2:41" ht="26.25">
      <c r="B885" s="23" t="s">
        <v>32</v>
      </c>
      <c r="C885" s="20">
        <f>IF(X840="PAGADO",0,C845)</f>
        <v>1903.6100000000001</v>
      </c>
      <c r="H885" s="84"/>
      <c r="V885" s="17"/>
      <c r="X885" s="23" t="s">
        <v>32</v>
      </c>
      <c r="Y885" s="20">
        <f>IF(B1685="PAGADO",0,C890)</f>
        <v>1903.6100000000001</v>
      </c>
      <c r="AA885" s="139" t="s">
        <v>20</v>
      </c>
      <c r="AB885" s="139"/>
      <c r="AC885" s="139"/>
      <c r="AD885" s="139"/>
    </row>
    <row r="886" spans="2:41">
      <c r="B886" s="1" t="s">
        <v>0</v>
      </c>
      <c r="C886" s="19">
        <f>H905</f>
        <v>0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1903.6100000000001</v>
      </c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1903.6100000000001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" t="s">
        <v>9</v>
      </c>
      <c r="C889" s="20">
        <f>C913</f>
        <v>0</v>
      </c>
      <c r="E889" s="139" t="s">
        <v>20</v>
      </c>
      <c r="F889" s="139"/>
      <c r="G889" s="139"/>
      <c r="H889" s="139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26</v>
      </c>
      <c r="C890" s="21">
        <f>C888-C889</f>
        <v>1903.6100000000001</v>
      </c>
      <c r="E890" s="2" t="s">
        <v>1</v>
      </c>
      <c r="F890" s="2" t="s">
        <v>2</v>
      </c>
      <c r="G890" s="2" t="s">
        <v>3</v>
      </c>
      <c r="H890" s="2" t="s">
        <v>4</v>
      </c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1903.6100000000001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41" t="str">
        <f>IF(Y890&lt;0,"NO PAGAR","COBRAR'")</f>
        <v>COBRAR'</v>
      </c>
      <c r="Y891" s="141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>
      <c r="B892" s="141" t="str">
        <f>IF(C890&lt;0,"NO PAGAR","COBRAR'")</f>
        <v>COBRAR'</v>
      </c>
      <c r="C892" s="14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32" t="s">
        <v>9</v>
      </c>
      <c r="C893" s="133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2" t="s">
        <v>9</v>
      </c>
      <c r="Y893" s="133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9" t="str">
        <f>IF(Y845&lt;0,"SALDO ADELANTADO","SALDO A FAVOR '")</f>
        <v>SALDO A FAVOR '</v>
      </c>
      <c r="C894" s="10" t="b">
        <f>IF(Y845&lt;=0,Y845*-1)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 FAVOR'</v>
      </c>
      <c r="Y894" s="10" t="b">
        <f>IF(C890&lt;=0,C890*-1)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AN903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16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34" t="s">
        <v>7</v>
      </c>
      <c r="AB901" s="135"/>
      <c r="AC901" s="136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1" t="s">
        <v>17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E903" s="4"/>
      <c r="F903" s="3"/>
      <c r="G903" s="3"/>
      <c r="H903" s="5"/>
      <c r="N903" s="134" t="s">
        <v>7</v>
      </c>
      <c r="O903" s="135"/>
      <c r="P903" s="135"/>
      <c r="Q903" s="136"/>
      <c r="R903" s="18">
        <f>SUM(R887:R902)</f>
        <v>0</v>
      </c>
      <c r="S903" s="3"/>
      <c r="V903" s="17"/>
      <c r="X903" s="12"/>
      <c r="Y903" s="10"/>
      <c r="AJ903" s="134" t="s">
        <v>7</v>
      </c>
      <c r="AK903" s="135"/>
      <c r="AL903" s="135"/>
      <c r="AM903" s="136"/>
      <c r="AN903" s="18">
        <f>SUM(AN887:AN902)</f>
        <v>0</v>
      </c>
      <c r="AO903" s="3"/>
    </row>
    <row r="904" spans="2:41">
      <c r="B904" s="12"/>
      <c r="C904" s="10"/>
      <c r="E904" s="4"/>
      <c r="F904" s="3"/>
      <c r="G904" s="3"/>
      <c r="H904" s="5"/>
      <c r="V904" s="17"/>
      <c r="X904" s="12"/>
      <c r="Y904" s="10"/>
    </row>
    <row r="905" spans="2:41">
      <c r="B905" s="12"/>
      <c r="C905" s="10"/>
      <c r="E905" s="134" t="s">
        <v>7</v>
      </c>
      <c r="F905" s="135"/>
      <c r="G905" s="136"/>
      <c r="H905" s="5">
        <f>SUM(H891:H904)</f>
        <v>0</v>
      </c>
      <c r="V905" s="17"/>
      <c r="X905" s="12"/>
      <c r="Y905" s="10"/>
    </row>
    <row r="906" spans="2:41">
      <c r="B906" s="12"/>
      <c r="C906" s="10"/>
      <c r="E906" s="13"/>
      <c r="F906" s="13"/>
      <c r="G906" s="13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1"/>
      <c r="C912" s="10"/>
      <c r="V912" s="17"/>
      <c r="X912" s="11"/>
      <c r="Y912" s="10"/>
    </row>
    <row r="913" spans="2:31">
      <c r="B913" s="15" t="s">
        <v>18</v>
      </c>
      <c r="C913" s="16">
        <f>SUM(C894:C912)</f>
        <v>0</v>
      </c>
      <c r="D913" t="s">
        <v>22</v>
      </c>
      <c r="V913" s="17"/>
      <c r="X913" s="15" t="s">
        <v>18</v>
      </c>
      <c r="Y913" s="16">
        <f>SUM(Y894:Y912)</f>
        <v>0</v>
      </c>
      <c r="Z913" t="s">
        <v>22</v>
      </c>
      <c r="AA913" t="s">
        <v>21</v>
      </c>
    </row>
    <row r="914" spans="2:31">
      <c r="V914" s="17"/>
      <c r="AA914" s="1" t="s">
        <v>19</v>
      </c>
    </row>
    <row r="915" spans="2:31">
      <c r="V915" s="17"/>
    </row>
    <row r="916" spans="2:31">
      <c r="V916" s="17"/>
    </row>
    <row r="917" spans="2:31">
      <c r="E917" t="s">
        <v>21</v>
      </c>
      <c r="V917" s="17"/>
    </row>
    <row r="918" spans="2:31">
      <c r="E918" s="1" t="s">
        <v>19</v>
      </c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</row>
    <row r="924" spans="2:31">
      <c r="V924" s="17"/>
    </row>
    <row r="925" spans="2:31">
      <c r="V925" s="17"/>
    </row>
    <row r="926" spans="2:31">
      <c r="V926" s="17"/>
    </row>
    <row r="927" spans="2:31">
      <c r="V927" s="17"/>
    </row>
    <row r="928" spans="2:31">
      <c r="V928" s="17"/>
      <c r="AC928" s="137" t="s">
        <v>29</v>
      </c>
      <c r="AD928" s="137"/>
      <c r="AE928" s="137"/>
    </row>
    <row r="929" spans="2:41" ht="15" customHeight="1">
      <c r="I929" s="84"/>
      <c r="J929" s="84"/>
      <c r="V929" s="17"/>
      <c r="AC929" s="137"/>
      <c r="AD929" s="137"/>
      <c r="AE929" s="137"/>
    </row>
    <row r="930" spans="2:41" ht="15" customHeight="1">
      <c r="I930" s="84"/>
      <c r="J930" s="84"/>
      <c r="V930" s="17"/>
      <c r="AC930" s="137"/>
      <c r="AD930" s="137"/>
      <c r="AE930" s="137"/>
    </row>
    <row r="931" spans="2:41">
      <c r="V931" s="17"/>
    </row>
    <row r="932" spans="2:41">
      <c r="V932" s="17"/>
    </row>
    <row r="933" spans="2:41" ht="26.25">
      <c r="B933" s="22" t="s">
        <v>71</v>
      </c>
      <c r="H933" s="84" t="s">
        <v>28</v>
      </c>
      <c r="V933" s="17"/>
      <c r="X933" s="22" t="s">
        <v>71</v>
      </c>
    </row>
    <row r="934" spans="2:41" ht="26.25">
      <c r="B934" s="23" t="s">
        <v>32</v>
      </c>
      <c r="C934" s="20">
        <f>IF(X885="PAGADO",0,Y890)</f>
        <v>1903.6100000000001</v>
      </c>
      <c r="H934" s="84"/>
      <c r="V934" s="17"/>
      <c r="X934" s="23" t="s">
        <v>32</v>
      </c>
      <c r="Y934" s="20">
        <f>IF(B934="PAGADO",0,C939)</f>
        <v>1903.6100000000001</v>
      </c>
      <c r="AA934" s="139" t="s">
        <v>20</v>
      </c>
      <c r="AB934" s="139"/>
      <c r="AC934" s="139"/>
      <c r="AD934" s="139"/>
    </row>
    <row r="935" spans="2:41">
      <c r="B935" s="1" t="s">
        <v>0</v>
      </c>
      <c r="C935" s="19">
        <f>H954</f>
        <v>0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1903.6100000000001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1903.6100000000001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3.25">
      <c r="B938" s="1" t="s">
        <v>9</v>
      </c>
      <c r="C938" s="20">
        <f>C961</f>
        <v>0</v>
      </c>
      <c r="E938" s="139" t="s">
        <v>20</v>
      </c>
      <c r="F938" s="139"/>
      <c r="G938" s="139"/>
      <c r="H938" s="139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25</v>
      </c>
      <c r="C939" s="21">
        <f>C937-C938</f>
        <v>1903.6100000000001</v>
      </c>
      <c r="E939" s="2" t="s">
        <v>1</v>
      </c>
      <c r="F939" s="2" t="s">
        <v>2</v>
      </c>
      <c r="G939" s="2" t="s">
        <v>3</v>
      </c>
      <c r="H939" s="2" t="s">
        <v>4</v>
      </c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1903.6100000000001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>
      <c r="B940" s="140" t="str">
        <f>IF(C939&lt;0,"NO PAGAR","COBRAR")</f>
        <v>COBRAR</v>
      </c>
      <c r="C940" s="14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40" t="str">
        <f>IF(Y939&lt;0,"NO PAGAR","COBRAR")</f>
        <v>COBRAR</v>
      </c>
      <c r="Y940" s="14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32" t="s">
        <v>9</v>
      </c>
      <c r="C941" s="133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2" t="s">
        <v>9</v>
      </c>
      <c r="Y941" s="133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IF(C975&lt;0,"SALDO A FAVOR","SALDO ADELANTAD0'")</f>
        <v>SALDO ADELANTAD0'</v>
      </c>
      <c r="C942" s="10" t="b">
        <f>IF(Y890&lt;=0,Y890*-1)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 FAVOR'</v>
      </c>
      <c r="Y942" s="10" t="b">
        <f>IF(C939&lt;=0,C939*-1)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AN952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4" t="s">
        <v>7</v>
      </c>
      <c r="AB950" s="135"/>
      <c r="AC950" s="136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2"/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E952" s="4"/>
      <c r="F952" s="3"/>
      <c r="G952" s="3"/>
      <c r="H952" s="5"/>
      <c r="N952" s="134" t="s">
        <v>7</v>
      </c>
      <c r="O952" s="135"/>
      <c r="P952" s="135"/>
      <c r="Q952" s="136"/>
      <c r="R952" s="18">
        <f>SUM(R936:R951)</f>
        <v>0</v>
      </c>
      <c r="S952" s="3"/>
      <c r="V952" s="17"/>
      <c r="X952" s="12"/>
      <c r="Y952" s="10"/>
      <c r="AJ952" s="134" t="s">
        <v>7</v>
      </c>
      <c r="AK952" s="135"/>
      <c r="AL952" s="135"/>
      <c r="AM952" s="136"/>
      <c r="AN952" s="18">
        <f>SUM(AN936:AN951)</f>
        <v>0</v>
      </c>
      <c r="AO952" s="3"/>
    </row>
    <row r="953" spans="2:41">
      <c r="B953" s="12"/>
      <c r="C953" s="10"/>
      <c r="E953" s="4"/>
      <c r="F953" s="3"/>
      <c r="G953" s="3"/>
      <c r="H953" s="5"/>
      <c r="V953" s="17"/>
      <c r="X953" s="12"/>
      <c r="Y953" s="10"/>
    </row>
    <row r="954" spans="2:41">
      <c r="B954" s="12"/>
      <c r="C954" s="10"/>
      <c r="E954" s="134" t="s">
        <v>7</v>
      </c>
      <c r="F954" s="135"/>
      <c r="G954" s="136"/>
      <c r="H954" s="5">
        <f>SUM(H940:H953)</f>
        <v>0</v>
      </c>
      <c r="V954" s="17"/>
      <c r="X954" s="12"/>
      <c r="Y954" s="10"/>
    </row>
    <row r="955" spans="2:41">
      <c r="B955" s="12"/>
      <c r="C955" s="10"/>
      <c r="E955" s="13"/>
      <c r="F955" s="13"/>
      <c r="G955" s="13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1:43">
      <c r="B961" s="15" t="s">
        <v>18</v>
      </c>
      <c r="C961" s="16">
        <f>SUM(C942:C960)</f>
        <v>0</v>
      </c>
      <c r="V961" s="17"/>
      <c r="X961" s="15" t="s">
        <v>18</v>
      </c>
      <c r="Y961" s="16">
        <f>SUM(Y942:Y960)</f>
        <v>0</v>
      </c>
    </row>
    <row r="962" spans="1:43">
      <c r="D962" t="s">
        <v>22</v>
      </c>
      <c r="V962" s="17"/>
      <c r="Z962" t="s">
        <v>22</v>
      </c>
      <c r="AA962" t="s">
        <v>21</v>
      </c>
    </row>
    <row r="963" spans="1:43">
      <c r="V963" s="17"/>
      <c r="AA963" s="1" t="s">
        <v>19</v>
      </c>
    </row>
    <row r="964" spans="1:43">
      <c r="V964" s="17"/>
    </row>
    <row r="965" spans="1:43">
      <c r="V965" s="17"/>
    </row>
    <row r="966" spans="1:43">
      <c r="E966" t="s">
        <v>21</v>
      </c>
      <c r="V966" s="17"/>
    </row>
    <row r="967" spans="1:43">
      <c r="E967" s="1" t="s">
        <v>19</v>
      </c>
      <c r="V967" s="17"/>
    </row>
    <row r="968" spans="1:43">
      <c r="V968" s="17"/>
    </row>
    <row r="969" spans="1:43">
      <c r="V969" s="17"/>
    </row>
    <row r="970" spans="1:43">
      <c r="A970" s="17"/>
      <c r="B970" s="17"/>
      <c r="C970" s="17"/>
      <c r="D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A971" s="17"/>
      <c r="B971" s="17"/>
      <c r="C971" s="17"/>
      <c r="D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</row>
    <row r="972" spans="1:43">
      <c r="A972" s="17"/>
      <c r="B972" s="17"/>
      <c r="C972" s="17"/>
      <c r="D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V973" s="17"/>
    </row>
    <row r="974" spans="1:43" ht="15" customHeight="1">
      <c r="E974" s="17"/>
      <c r="F974" s="17"/>
      <c r="G974" s="17"/>
      <c r="H974" s="17"/>
      <c r="I974" s="84"/>
      <c r="J974" s="84"/>
      <c r="V974" s="17"/>
      <c r="AA974" s="138" t="s">
        <v>31</v>
      </c>
      <c r="AB974" s="138"/>
      <c r="AC974" s="138"/>
    </row>
    <row r="975" spans="1:43" ht="15" customHeight="1">
      <c r="E975" s="17"/>
      <c r="F975" s="17"/>
      <c r="G975" s="17"/>
      <c r="H975" s="17"/>
      <c r="I975" s="84"/>
      <c r="J975" s="84"/>
      <c r="V975" s="17"/>
      <c r="AA975" s="138"/>
      <c r="AB975" s="138"/>
      <c r="AC975" s="138"/>
    </row>
    <row r="976" spans="1:43">
      <c r="E976" s="17"/>
      <c r="F976" s="17"/>
      <c r="G976" s="17"/>
      <c r="H976" s="17"/>
      <c r="V976" s="17"/>
    </row>
    <row r="977" spans="2:41">
      <c r="V977" s="17"/>
    </row>
    <row r="978" spans="2:41" ht="26.25">
      <c r="B978" s="24" t="s">
        <v>73</v>
      </c>
      <c r="H978" s="84" t="s">
        <v>30</v>
      </c>
      <c r="V978" s="17"/>
      <c r="X978" s="22" t="s">
        <v>71</v>
      </c>
    </row>
    <row r="979" spans="2:41" ht="26.25">
      <c r="B979" s="23" t="s">
        <v>32</v>
      </c>
      <c r="C979" s="20">
        <f>IF(X934="PAGADO",0,C939)</f>
        <v>1903.6100000000001</v>
      </c>
      <c r="H979" s="84"/>
      <c r="V979" s="17"/>
      <c r="X979" s="23" t="s">
        <v>32</v>
      </c>
      <c r="Y979" s="20">
        <f>IF(B1779="PAGADO",0,C984)</f>
        <v>1903.6100000000001</v>
      </c>
      <c r="AA979" s="139" t="s">
        <v>20</v>
      </c>
      <c r="AB979" s="139"/>
      <c r="AC979" s="139"/>
      <c r="AD979" s="139"/>
    </row>
    <row r="980" spans="2:41">
      <c r="B980" s="1" t="s">
        <v>0</v>
      </c>
      <c r="C980" s="19">
        <f>H999</f>
        <v>0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2" t="s">
        <v>1</v>
      </c>
      <c r="AK980" s="2" t="s">
        <v>5</v>
      </c>
      <c r="AL980" s="2" t="s">
        <v>4</v>
      </c>
      <c r="AM980" s="2" t="s">
        <v>6</v>
      </c>
      <c r="AN980" s="2" t="s">
        <v>7</v>
      </c>
      <c r="AO980" s="3"/>
    </row>
    <row r="981" spans="2:41">
      <c r="C981" s="20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24</v>
      </c>
      <c r="C982" s="19">
        <f>IF(C979&gt;0,C979+C980,C980)</f>
        <v>1903.6100000000001</v>
      </c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1903.6100000000001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" t="s">
        <v>9</v>
      </c>
      <c r="C983" s="20">
        <f>C1007</f>
        <v>0</v>
      </c>
      <c r="E983" s="139" t="s">
        <v>20</v>
      </c>
      <c r="F983" s="139"/>
      <c r="G983" s="139"/>
      <c r="H983" s="139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6" t="s">
        <v>26</v>
      </c>
      <c r="C984" s="21">
        <f>C982-C983</f>
        <v>1903.6100000000001</v>
      </c>
      <c r="E984" s="2" t="s">
        <v>1</v>
      </c>
      <c r="F984" s="2" t="s">
        <v>2</v>
      </c>
      <c r="G984" s="2" t="s">
        <v>3</v>
      </c>
      <c r="H984" s="2" t="s">
        <v>4</v>
      </c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1903.6100000000001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41" t="str">
        <f>IF(Y984&lt;0,"NO PAGAR","COBRAR'")</f>
        <v>COBRAR'</v>
      </c>
      <c r="Y985" s="14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>
      <c r="B986" s="141" t="str">
        <f>IF(C984&lt;0,"NO PAGAR","COBRAR'")</f>
        <v>COBRAR'</v>
      </c>
      <c r="C986" s="141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32" t="s">
        <v>9</v>
      </c>
      <c r="C987" s="133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2" t="s">
        <v>9</v>
      </c>
      <c r="Y987" s="133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IF(Y939&lt;0,"SALDO ADELANTADO","SALDO A FAVOR '")</f>
        <v>SALDO A FAVOR '</v>
      </c>
      <c r="C988" s="10" t="b">
        <f>IF(Y939&lt;=0,Y939*-1)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 FAVOR'</v>
      </c>
      <c r="Y988" s="10" t="b">
        <f>IF(C984&lt;=0,C984*-1)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AN997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34" t="s">
        <v>7</v>
      </c>
      <c r="AB995" s="135"/>
      <c r="AC995" s="136"/>
      <c r="AD995" s="5">
        <f>SUM(AD981:AD994)</f>
        <v>0</v>
      </c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4"/>
      <c r="F997" s="3"/>
      <c r="G997" s="3"/>
      <c r="H997" s="5"/>
      <c r="N997" s="134" t="s">
        <v>7</v>
      </c>
      <c r="O997" s="135"/>
      <c r="P997" s="135"/>
      <c r="Q997" s="136"/>
      <c r="R997" s="18">
        <f>SUM(R981:R996)</f>
        <v>0</v>
      </c>
      <c r="S997" s="3"/>
      <c r="V997" s="17"/>
      <c r="X997" s="12"/>
      <c r="Y997" s="10"/>
      <c r="AJ997" s="134" t="s">
        <v>7</v>
      </c>
      <c r="AK997" s="135"/>
      <c r="AL997" s="135"/>
      <c r="AM997" s="136"/>
      <c r="AN997" s="18">
        <f>SUM(AN981:AN996)</f>
        <v>0</v>
      </c>
      <c r="AO997" s="3"/>
    </row>
    <row r="998" spans="2:41">
      <c r="B998" s="12"/>
      <c r="C998" s="10"/>
      <c r="E998" s="4"/>
      <c r="F998" s="3"/>
      <c r="G998" s="3"/>
      <c r="H998" s="5"/>
      <c r="V998" s="17"/>
      <c r="X998" s="12"/>
      <c r="Y998" s="10"/>
    </row>
    <row r="999" spans="2:41">
      <c r="B999" s="12"/>
      <c r="C999" s="10"/>
      <c r="E999" s="134" t="s">
        <v>7</v>
      </c>
      <c r="F999" s="135"/>
      <c r="G999" s="136"/>
      <c r="H999" s="5">
        <f>SUM(H985:H998)</f>
        <v>0</v>
      </c>
      <c r="V999" s="17"/>
      <c r="X999" s="12"/>
      <c r="Y999" s="10"/>
    </row>
    <row r="1000" spans="2:41">
      <c r="B1000" s="12"/>
      <c r="C1000" s="10"/>
      <c r="E1000" s="13"/>
      <c r="F1000" s="13"/>
      <c r="G1000" s="13"/>
      <c r="V1000" s="17"/>
      <c r="X1000" s="12"/>
      <c r="Y1000" s="10"/>
      <c r="AA1000" s="14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0</v>
      </c>
      <c r="D1007" t="s">
        <v>22</v>
      </c>
      <c r="V1007" s="17"/>
      <c r="X1007" s="15" t="s">
        <v>18</v>
      </c>
      <c r="Y1007" s="16">
        <f>SUM(Y988:Y1006)</f>
        <v>0</v>
      </c>
      <c r="Z1007" t="s">
        <v>22</v>
      </c>
      <c r="AA1007" t="s">
        <v>21</v>
      </c>
    </row>
    <row r="1008" spans="2:41">
      <c r="V1008" s="17"/>
      <c r="AA1008" s="1" t="s">
        <v>19</v>
      </c>
    </row>
    <row r="1009" spans="5:31">
      <c r="V1009" s="17"/>
    </row>
    <row r="1010" spans="5:31">
      <c r="V1010" s="17"/>
    </row>
    <row r="1011" spans="5:31">
      <c r="E1011" t="s">
        <v>21</v>
      </c>
      <c r="V1011" s="17"/>
    </row>
    <row r="1012" spans="5:31">
      <c r="E1012" s="1" t="s">
        <v>19</v>
      </c>
      <c r="V1012" s="17"/>
    </row>
    <row r="1013" spans="5:31">
      <c r="V1013" s="17"/>
    </row>
    <row r="1014" spans="5:31">
      <c r="V1014" s="17"/>
    </row>
    <row r="1015" spans="5:31">
      <c r="V1015" s="17"/>
    </row>
    <row r="1016" spans="5:31">
      <c r="V1016" s="17"/>
    </row>
    <row r="1017" spans="5:31">
      <c r="V1017" s="17"/>
    </row>
    <row r="1018" spans="5:31">
      <c r="V1018" s="17"/>
    </row>
    <row r="1019" spans="5:31">
      <c r="V1019" s="17"/>
    </row>
    <row r="1020" spans="5:31">
      <c r="V1020" s="17"/>
    </row>
    <row r="1021" spans="5:31">
      <c r="V1021" s="17"/>
      <c r="AC1021" s="137" t="s">
        <v>29</v>
      </c>
      <c r="AD1021" s="137"/>
      <c r="AE1021" s="137"/>
    </row>
    <row r="1022" spans="5:31" ht="15" customHeight="1">
      <c r="I1022" s="84"/>
      <c r="J1022" s="84"/>
      <c r="V1022" s="17"/>
      <c r="AC1022" s="137"/>
      <c r="AD1022" s="137"/>
      <c r="AE1022" s="137"/>
    </row>
    <row r="1023" spans="5:31" ht="15" customHeight="1">
      <c r="I1023" s="84"/>
      <c r="J1023" s="84"/>
      <c r="V1023" s="17"/>
      <c r="AC1023" s="137"/>
      <c r="AD1023" s="137"/>
      <c r="AE1023" s="137"/>
    </row>
    <row r="1024" spans="5:31">
      <c r="V1024" s="17"/>
    </row>
    <row r="1025" spans="2:41">
      <c r="V1025" s="17"/>
    </row>
    <row r="1026" spans="2:41" ht="26.25">
      <c r="B1026" s="22" t="s">
        <v>72</v>
      </c>
      <c r="H1026" s="84" t="s">
        <v>28</v>
      </c>
      <c r="V1026" s="17"/>
      <c r="X1026" s="22" t="s">
        <v>74</v>
      </c>
    </row>
    <row r="1027" spans="2:41" ht="26.25">
      <c r="B1027" s="23" t="s">
        <v>32</v>
      </c>
      <c r="C1027" s="20">
        <f>IF(X979="PAGADO",0,Y984)</f>
        <v>1903.6100000000001</v>
      </c>
      <c r="H1027" s="84"/>
      <c r="V1027" s="17"/>
      <c r="X1027" s="23" t="s">
        <v>32</v>
      </c>
      <c r="Y1027" s="20">
        <f>IF(B1027="PAGADO",0,C1032)</f>
        <v>1903.6100000000001</v>
      </c>
      <c r="AA1027" s="139" t="s">
        <v>20</v>
      </c>
      <c r="AB1027" s="139"/>
      <c r="AC1027" s="139"/>
      <c r="AD1027" s="139"/>
    </row>
    <row r="1028" spans="2:41">
      <c r="B1028" s="1" t="s">
        <v>0</v>
      </c>
      <c r="C1028" s="19">
        <f>H1047</f>
        <v>0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1903.6100000000001</v>
      </c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1903.6100000000001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1" t="s">
        <v>9</v>
      </c>
      <c r="C1031" s="20">
        <f>C1054</f>
        <v>0</v>
      </c>
      <c r="E1031" s="139" t="s">
        <v>20</v>
      </c>
      <c r="F1031" s="139"/>
      <c r="G1031" s="139"/>
      <c r="H1031" s="139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25</v>
      </c>
      <c r="C1032" s="21">
        <f>C1030-C1031</f>
        <v>1903.6100000000001</v>
      </c>
      <c r="E1032" s="2" t="s">
        <v>1</v>
      </c>
      <c r="F1032" s="2" t="s">
        <v>2</v>
      </c>
      <c r="G1032" s="2" t="s">
        <v>3</v>
      </c>
      <c r="H1032" s="2" t="s">
        <v>4</v>
      </c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1903.6100000000001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>
      <c r="B1033" s="140" t="str">
        <f>IF(C1032&lt;0,"NO PAGAR","COBRAR")</f>
        <v>COBRAR</v>
      </c>
      <c r="C1033" s="14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40" t="str">
        <f>IF(Y1032&lt;0,"NO PAGAR","COBRAR")</f>
        <v>COBRAR</v>
      </c>
      <c r="Y1033" s="14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32" t="s">
        <v>9</v>
      </c>
      <c r="C1034" s="133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2" t="s">
        <v>9</v>
      </c>
      <c r="Y1034" s="133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IF(C1068&lt;0,"SALDO A FAVOR","SALDO ADELANTAD0'")</f>
        <v>SALDO ADELANTAD0'</v>
      </c>
      <c r="C1035" s="10" t="b">
        <f>IF(Y979&lt;=0,Y979*-1)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 FAVOR'</v>
      </c>
      <c r="Y1035" s="10" t="b">
        <f>IF(C1032&lt;=0,C1032*-1)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AN1045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4" t="s">
        <v>7</v>
      </c>
      <c r="AB1043" s="135"/>
      <c r="AC1043" s="136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E1045" s="4"/>
      <c r="F1045" s="3"/>
      <c r="G1045" s="3"/>
      <c r="H1045" s="5"/>
      <c r="N1045" s="134" t="s">
        <v>7</v>
      </c>
      <c r="O1045" s="135"/>
      <c r="P1045" s="135"/>
      <c r="Q1045" s="136"/>
      <c r="R1045" s="18">
        <f>SUM(R1029:R1044)</f>
        <v>0</v>
      </c>
      <c r="S1045" s="3"/>
      <c r="V1045" s="17"/>
      <c r="X1045" s="12"/>
      <c r="Y1045" s="10"/>
      <c r="AJ1045" s="134" t="s">
        <v>7</v>
      </c>
      <c r="AK1045" s="135"/>
      <c r="AL1045" s="135"/>
      <c r="AM1045" s="136"/>
      <c r="AN1045" s="18">
        <f>SUM(AN1029:AN1044)</f>
        <v>0</v>
      </c>
      <c r="AO1045" s="3"/>
    </row>
    <row r="1046" spans="2:41">
      <c r="B1046" s="12"/>
      <c r="C1046" s="10"/>
      <c r="E1046" s="4"/>
      <c r="F1046" s="3"/>
      <c r="G1046" s="3"/>
      <c r="H1046" s="5"/>
      <c r="V1046" s="17"/>
      <c r="X1046" s="12"/>
      <c r="Y1046" s="10"/>
    </row>
    <row r="1047" spans="2:41">
      <c r="B1047" s="12"/>
      <c r="C1047" s="10"/>
      <c r="E1047" s="134" t="s">
        <v>7</v>
      </c>
      <c r="F1047" s="135"/>
      <c r="G1047" s="136"/>
      <c r="H1047" s="5">
        <f>SUM(H1033:H1046)</f>
        <v>0</v>
      </c>
      <c r="V1047" s="17"/>
      <c r="X1047" s="12"/>
      <c r="Y1047" s="10"/>
    </row>
    <row r="1048" spans="2:41">
      <c r="B1048" s="12"/>
      <c r="C1048" s="10"/>
      <c r="E1048" s="13"/>
      <c r="F1048" s="13"/>
      <c r="G1048" s="13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V1054" s="17"/>
      <c r="X1054" s="15" t="s">
        <v>18</v>
      </c>
      <c r="Y1054" s="16">
        <f>SUM(Y1035:Y1053)</f>
        <v>0</v>
      </c>
    </row>
    <row r="1055" spans="2:41">
      <c r="D1055" t="s">
        <v>22</v>
      </c>
      <c r="V1055" s="17"/>
      <c r="Z1055" t="s">
        <v>22</v>
      </c>
      <c r="AA1055" t="s">
        <v>21</v>
      </c>
    </row>
    <row r="1056" spans="2:41">
      <c r="V1056" s="17"/>
      <c r="AA1056" s="1" t="s">
        <v>19</v>
      </c>
    </row>
    <row r="1057" spans="1:43">
      <c r="V1057" s="17"/>
    </row>
    <row r="1058" spans="1:43">
      <c r="V1058" s="17"/>
    </row>
    <row r="1059" spans="1:43">
      <c r="E1059" t="s">
        <v>21</v>
      </c>
      <c r="V1059" s="17"/>
    </row>
    <row r="1060" spans="1:43">
      <c r="E1060" s="1" t="s">
        <v>19</v>
      </c>
      <c r="V1060" s="17"/>
    </row>
    <row r="1061" spans="1:43">
      <c r="V1061" s="17"/>
    </row>
    <row r="1062" spans="1:43">
      <c r="V1062" s="17"/>
    </row>
    <row r="1063" spans="1:43">
      <c r="A1063" s="17"/>
      <c r="B1063" s="17"/>
      <c r="C1063" s="17"/>
      <c r="D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A1064" s="17"/>
      <c r="B1064" s="17"/>
      <c r="C1064" s="17"/>
      <c r="D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</row>
    <row r="1065" spans="1:43">
      <c r="A1065" s="17"/>
      <c r="B1065" s="17"/>
      <c r="C1065" s="17"/>
      <c r="D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V1066" s="17"/>
    </row>
    <row r="1067" spans="1:43" ht="15" customHeight="1">
      <c r="E1067" s="17"/>
      <c r="F1067" s="17"/>
      <c r="G1067" s="17"/>
      <c r="H1067" s="17"/>
      <c r="I1067" s="84"/>
      <c r="J1067" s="84"/>
      <c r="V1067" s="17"/>
      <c r="AA1067" s="138" t="s">
        <v>31</v>
      </c>
      <c r="AB1067" s="138"/>
      <c r="AC1067" s="138"/>
    </row>
    <row r="1068" spans="1:43" ht="15" customHeight="1">
      <c r="E1068" s="17"/>
      <c r="F1068" s="17"/>
      <c r="G1068" s="17"/>
      <c r="H1068" s="17"/>
      <c r="I1068" s="84"/>
      <c r="J1068" s="84"/>
      <c r="V1068" s="17"/>
      <c r="AA1068" s="138"/>
      <c r="AB1068" s="138"/>
      <c r="AC1068" s="138"/>
    </row>
    <row r="1069" spans="1:43">
      <c r="E1069" s="17"/>
      <c r="F1069" s="17"/>
      <c r="G1069" s="17"/>
      <c r="H1069" s="17"/>
      <c r="V1069" s="17"/>
    </row>
    <row r="1070" spans="1:43">
      <c r="V1070" s="17"/>
    </row>
    <row r="1071" spans="1:43" ht="26.25">
      <c r="B1071" s="24" t="s">
        <v>72</v>
      </c>
      <c r="H1071" s="84" t="s">
        <v>30</v>
      </c>
      <c r="V1071" s="17"/>
      <c r="X1071" s="22" t="s">
        <v>72</v>
      </c>
    </row>
    <row r="1072" spans="1:43" ht="26.25">
      <c r="B1072" s="23" t="s">
        <v>32</v>
      </c>
      <c r="C1072" s="20">
        <f>IF(X1027="PAGADO",0,C1032)</f>
        <v>1903.6100000000001</v>
      </c>
      <c r="H1072" s="84"/>
      <c r="V1072" s="17"/>
      <c r="X1072" s="23" t="s">
        <v>32</v>
      </c>
      <c r="Y1072" s="20">
        <f>IF(B1872="PAGADO",0,C1077)</f>
        <v>1903.6100000000001</v>
      </c>
      <c r="AA1072" s="139" t="s">
        <v>20</v>
      </c>
      <c r="AB1072" s="139"/>
      <c r="AC1072" s="139"/>
      <c r="AD1072" s="139"/>
    </row>
    <row r="1073" spans="2:41">
      <c r="B1073" s="1" t="s">
        <v>0</v>
      </c>
      <c r="C1073" s="19">
        <f>H1092</f>
        <v>0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2" t="s">
        <v>1</v>
      </c>
      <c r="AK1073" s="2" t="s">
        <v>5</v>
      </c>
      <c r="AL1073" s="2" t="s">
        <v>4</v>
      </c>
      <c r="AM1073" s="2" t="s">
        <v>6</v>
      </c>
      <c r="AN1073" s="2" t="s">
        <v>7</v>
      </c>
      <c r="AO1073" s="3"/>
    </row>
    <row r="1074" spans="2:41">
      <c r="C1074" s="20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" t="s">
        <v>24</v>
      </c>
      <c r="C1075" s="19">
        <f>IF(C1072&gt;0,C1072+C1073,C1073)</f>
        <v>1903.6100000000001</v>
      </c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1903.6100000000001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" t="s">
        <v>9</v>
      </c>
      <c r="C1076" s="20">
        <f>C1100</f>
        <v>0</v>
      </c>
      <c r="E1076" s="139" t="s">
        <v>20</v>
      </c>
      <c r="F1076" s="139"/>
      <c r="G1076" s="139"/>
      <c r="H1076" s="139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0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6" t="s">
        <v>26</v>
      </c>
      <c r="C1077" s="21">
        <f>C1075-C1076</f>
        <v>1903.6100000000001</v>
      </c>
      <c r="E1077" s="2" t="s">
        <v>1</v>
      </c>
      <c r="F1077" s="2" t="s">
        <v>2</v>
      </c>
      <c r="G1077" s="2" t="s">
        <v>3</v>
      </c>
      <c r="H1077" s="2" t="s">
        <v>4</v>
      </c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1903.6100000000001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41" t="str">
        <f>IF(Y1077&lt;0,"NO PAGAR","COBRAR'")</f>
        <v>COBRAR'</v>
      </c>
      <c r="Y1078" s="141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>
      <c r="B1079" s="141" t="str">
        <f>IF(C1077&lt;0,"NO PAGAR","COBRAR'")</f>
        <v>COBRAR'</v>
      </c>
      <c r="C1079" s="141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32" t="s">
        <v>9</v>
      </c>
      <c r="C1080" s="133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2" t="s">
        <v>9</v>
      </c>
      <c r="Y1080" s="133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9" t="str">
        <f>IF(Y1032&lt;0,"SALDO ADELANTADO","SALDO A FAVOR '")</f>
        <v>SALDO A FAVOR '</v>
      </c>
      <c r="C1081" s="10" t="b">
        <f>IF(Y1032&lt;=0,Y1032*-1)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 FAVOR'</v>
      </c>
      <c r="Y1081" s="10" t="b">
        <f>IF(C1077&lt;=0,C1077*-1)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AN1090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16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34" t="s">
        <v>7</v>
      </c>
      <c r="AB1088" s="135"/>
      <c r="AC1088" s="136"/>
      <c r="AD1088" s="5">
        <f>SUM(AD1074:AD1087)</f>
        <v>0</v>
      </c>
      <c r="AJ1088" s="3"/>
      <c r="AK1088" s="3"/>
      <c r="AL1088" s="3"/>
      <c r="AM1088" s="3"/>
      <c r="AN1088" s="18"/>
      <c r="AO1088" s="3"/>
    </row>
    <row r="1089" spans="2:41">
      <c r="B1089" s="11" t="s">
        <v>17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  <c r="AJ1089" s="3"/>
      <c r="AK1089" s="3"/>
      <c r="AL1089" s="3"/>
      <c r="AM1089" s="3"/>
      <c r="AN1089" s="18"/>
      <c r="AO1089" s="3"/>
    </row>
    <row r="1090" spans="2:41">
      <c r="B1090" s="12"/>
      <c r="C1090" s="10"/>
      <c r="E1090" s="4"/>
      <c r="F1090" s="3"/>
      <c r="G1090" s="3"/>
      <c r="H1090" s="5"/>
      <c r="N1090" s="134" t="s">
        <v>7</v>
      </c>
      <c r="O1090" s="135"/>
      <c r="P1090" s="135"/>
      <c r="Q1090" s="136"/>
      <c r="R1090" s="18">
        <f>SUM(R1074:R1089)</f>
        <v>0</v>
      </c>
      <c r="S1090" s="3"/>
      <c r="V1090" s="17"/>
      <c r="X1090" s="12"/>
      <c r="Y1090" s="10"/>
      <c r="AJ1090" s="134" t="s">
        <v>7</v>
      </c>
      <c r="AK1090" s="135"/>
      <c r="AL1090" s="135"/>
      <c r="AM1090" s="136"/>
      <c r="AN1090" s="18">
        <f>SUM(AN1074:AN1089)</f>
        <v>0</v>
      </c>
      <c r="AO1090" s="3"/>
    </row>
    <row r="1091" spans="2:41">
      <c r="B1091" s="12"/>
      <c r="C1091" s="10"/>
      <c r="E1091" s="4"/>
      <c r="F1091" s="3"/>
      <c r="G1091" s="3"/>
      <c r="H1091" s="5"/>
      <c r="V1091" s="17"/>
      <c r="X1091" s="12"/>
      <c r="Y1091" s="10"/>
    </row>
    <row r="1092" spans="2:41">
      <c r="B1092" s="12"/>
      <c r="C1092" s="10"/>
      <c r="E1092" s="134" t="s">
        <v>7</v>
      </c>
      <c r="F1092" s="135"/>
      <c r="G1092" s="136"/>
      <c r="H1092" s="5">
        <f>SUM(H1078:H1091)</f>
        <v>0</v>
      </c>
      <c r="V1092" s="17"/>
      <c r="X1092" s="12"/>
      <c r="Y1092" s="10"/>
    </row>
    <row r="1093" spans="2:41">
      <c r="B1093" s="12"/>
      <c r="C1093" s="10"/>
      <c r="E1093" s="13"/>
      <c r="F1093" s="13"/>
      <c r="G1093" s="13"/>
      <c r="V1093" s="17"/>
      <c r="X1093" s="12"/>
      <c r="Y1093" s="10"/>
      <c r="AA1093" s="14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E1097" s="14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1"/>
      <c r="C1099" s="10"/>
      <c r="V1099" s="17"/>
      <c r="X1099" s="11"/>
      <c r="Y1099" s="10"/>
    </row>
    <row r="1100" spans="2:41">
      <c r="B1100" s="15" t="s">
        <v>18</v>
      </c>
      <c r="C1100" s="16">
        <f>SUM(C1081:C1099)</f>
        <v>0</v>
      </c>
      <c r="D1100" t="s">
        <v>22</v>
      </c>
      <c r="V1100" s="17"/>
      <c r="X1100" s="15" t="s">
        <v>18</v>
      </c>
      <c r="Y1100" s="16">
        <f>SUM(Y1081:Y1099)</f>
        <v>0</v>
      </c>
      <c r="Z1100" t="s">
        <v>22</v>
      </c>
      <c r="AA1100" t="s">
        <v>21</v>
      </c>
    </row>
    <row r="1101" spans="2:41">
      <c r="V1101" s="17"/>
      <c r="AA1101" s="1" t="s">
        <v>19</v>
      </c>
    </row>
    <row r="1102" spans="2:41">
      <c r="V1102" s="17"/>
    </row>
    <row r="1103" spans="2:41">
      <c r="V1103" s="17"/>
    </row>
    <row r="1104" spans="2:41">
      <c r="E1104" t="s">
        <v>21</v>
      </c>
      <c r="V1104" s="17"/>
    </row>
    <row r="1105" spans="5:22">
      <c r="E1105" s="1" t="s">
        <v>19</v>
      </c>
      <c r="V1105" s="17"/>
    </row>
    <row r="1106" spans="5:22">
      <c r="V1106" s="17"/>
    </row>
    <row r="1107" spans="5:22">
      <c r="V1107" s="17"/>
    </row>
    <row r="1108" spans="5:22">
      <c r="V1108" s="17"/>
    </row>
    <row r="1109" spans="5:22">
      <c r="V1109" s="17"/>
    </row>
    <row r="1110" spans="5:22">
      <c r="V1110" s="17"/>
    </row>
    <row r="1111" spans="5:22">
      <c r="V1111" s="17"/>
    </row>
    <row r="1112" spans="5:22">
      <c r="V1112" s="17"/>
    </row>
    <row r="1113" spans="5:22">
      <c r="V1113" s="17"/>
    </row>
    <row r="1114" spans="5:22">
      <c r="V1114" s="17"/>
    </row>
    <row r="1115" spans="5:22">
      <c r="V1115" s="17"/>
    </row>
    <row r="1116" spans="5:22">
      <c r="V1116" s="17"/>
    </row>
    <row r="1117" spans="5:22">
      <c r="V1117" s="17"/>
    </row>
    <row r="1118" spans="5:22">
      <c r="V1118" s="17"/>
    </row>
    <row r="1119" spans="5:22">
      <c r="V1119" s="17"/>
    </row>
    <row r="1120" spans="5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</sheetData>
  <mergeCells count="274">
    <mergeCell ref="E1092:G1092"/>
    <mergeCell ref="AA1088:AC1088"/>
    <mergeCell ref="N1090:Q1090"/>
    <mergeCell ref="AJ1090:AM1090"/>
    <mergeCell ref="E1076:H1076"/>
    <mergeCell ref="AA1072:AD1072"/>
    <mergeCell ref="X1078:Y1078"/>
    <mergeCell ref="B1079:C1079"/>
    <mergeCell ref="B1080:C1080"/>
    <mergeCell ref="X1080:Y1080"/>
    <mergeCell ref="E1047:G1047"/>
    <mergeCell ref="AA1043:AC1043"/>
    <mergeCell ref="N1045:Q1045"/>
    <mergeCell ref="AJ1045:AM1045"/>
    <mergeCell ref="AA1067:AC1068"/>
    <mergeCell ref="E1031:H1031"/>
    <mergeCell ref="AA1027:AD1027"/>
    <mergeCell ref="B1033:C1033"/>
    <mergeCell ref="X1033:Y1033"/>
    <mergeCell ref="B1034:C1034"/>
    <mergeCell ref="X1034:Y1034"/>
    <mergeCell ref="E999:G999"/>
    <mergeCell ref="AA995:AC995"/>
    <mergeCell ref="N997:Q997"/>
    <mergeCell ref="AJ997:AM997"/>
    <mergeCell ref="AC1021:AE1023"/>
    <mergeCell ref="E983:H983"/>
    <mergeCell ref="AA979:AD979"/>
    <mergeCell ref="X985:Y985"/>
    <mergeCell ref="B986:C986"/>
    <mergeCell ref="B987:C987"/>
    <mergeCell ref="X987:Y987"/>
    <mergeCell ref="E954:G954"/>
    <mergeCell ref="AA950:AC950"/>
    <mergeCell ref="N952:Q952"/>
    <mergeCell ref="AJ952:AM952"/>
    <mergeCell ref="AA974:AC975"/>
    <mergeCell ref="E938:H938"/>
    <mergeCell ref="AA934:AD934"/>
    <mergeCell ref="B940:C940"/>
    <mergeCell ref="X940:Y940"/>
    <mergeCell ref="B941:C941"/>
    <mergeCell ref="X941:Y941"/>
    <mergeCell ref="E905:G905"/>
    <mergeCell ref="AA901:AC901"/>
    <mergeCell ref="N903:Q903"/>
    <mergeCell ref="AJ903:AM903"/>
    <mergeCell ref="AC928:AE930"/>
    <mergeCell ref="E889:H889"/>
    <mergeCell ref="AA885:AD885"/>
    <mergeCell ref="X891:Y891"/>
    <mergeCell ref="B892:C892"/>
    <mergeCell ref="B893:C893"/>
    <mergeCell ref="X893:Y893"/>
    <mergeCell ref="E860:G860"/>
    <mergeCell ref="AA856:AC856"/>
    <mergeCell ref="N858:Q858"/>
    <mergeCell ref="AJ858:AM858"/>
    <mergeCell ref="AA880:AC881"/>
    <mergeCell ref="E844:H844"/>
    <mergeCell ref="AA840:AD840"/>
    <mergeCell ref="B846:C846"/>
    <mergeCell ref="X846:Y846"/>
    <mergeCell ref="B847:C847"/>
    <mergeCell ref="X847:Y847"/>
    <mergeCell ref="E812:G812"/>
    <mergeCell ref="AA808:AC808"/>
    <mergeCell ref="N810:Q810"/>
    <mergeCell ref="AJ810:AM810"/>
    <mergeCell ref="AC834:AE836"/>
    <mergeCell ref="E796:H796"/>
    <mergeCell ref="AA792:AD792"/>
    <mergeCell ref="X798:Y798"/>
    <mergeCell ref="B799:C799"/>
    <mergeCell ref="B800:C800"/>
    <mergeCell ref="X800:Y800"/>
    <mergeCell ref="E767:G767"/>
    <mergeCell ref="AA763:AC763"/>
    <mergeCell ref="N765:Q765"/>
    <mergeCell ref="AJ765:AM765"/>
    <mergeCell ref="AA787:AC788"/>
    <mergeCell ref="E751:H751"/>
    <mergeCell ref="AA747:AD747"/>
    <mergeCell ref="B753:C753"/>
    <mergeCell ref="X753:Y753"/>
    <mergeCell ref="B754:C754"/>
    <mergeCell ref="X754:Y754"/>
    <mergeCell ref="E719:G719"/>
    <mergeCell ref="AA715:AC715"/>
    <mergeCell ref="N717:Q717"/>
    <mergeCell ref="AJ717:AM717"/>
    <mergeCell ref="AC741:AE743"/>
    <mergeCell ref="E703:H703"/>
    <mergeCell ref="AA699:AD699"/>
    <mergeCell ref="X705:Y705"/>
    <mergeCell ref="B706:C706"/>
    <mergeCell ref="B707:C707"/>
    <mergeCell ref="X707:Y707"/>
    <mergeCell ref="E674:G674"/>
    <mergeCell ref="AA670:AC670"/>
    <mergeCell ref="N672:Q672"/>
    <mergeCell ref="AJ672:AM672"/>
    <mergeCell ref="AA694:AC695"/>
    <mergeCell ref="E658:H658"/>
    <mergeCell ref="AA654:AD654"/>
    <mergeCell ref="B660:C660"/>
    <mergeCell ref="X660:Y660"/>
    <mergeCell ref="B661:C661"/>
    <mergeCell ref="X661:Y661"/>
    <mergeCell ref="E626:G626"/>
    <mergeCell ref="AA622:AC622"/>
    <mergeCell ref="N624:Q624"/>
    <mergeCell ref="AJ624:AM624"/>
    <mergeCell ref="AC648:AE650"/>
    <mergeCell ref="E610:H610"/>
    <mergeCell ref="AA606:AD606"/>
    <mergeCell ref="X612:Y612"/>
    <mergeCell ref="B613:C613"/>
    <mergeCell ref="B614:C614"/>
    <mergeCell ref="X614:Y614"/>
    <mergeCell ref="E581:G581"/>
    <mergeCell ref="AA577:AC577"/>
    <mergeCell ref="N579:Q579"/>
    <mergeCell ref="AJ579:AM579"/>
    <mergeCell ref="AA601:AC602"/>
    <mergeCell ref="E565:H565"/>
    <mergeCell ref="AA561:AD561"/>
    <mergeCell ref="B567:C567"/>
    <mergeCell ref="X567:Y567"/>
    <mergeCell ref="B568:C568"/>
    <mergeCell ref="X568:Y568"/>
    <mergeCell ref="E527:G527"/>
    <mergeCell ref="AA523:AC523"/>
    <mergeCell ref="N525:Q525"/>
    <mergeCell ref="AJ525:AM525"/>
    <mergeCell ref="AC555:AE557"/>
    <mergeCell ref="E511:H511"/>
    <mergeCell ref="AA507:AD507"/>
    <mergeCell ref="X513:Y513"/>
    <mergeCell ref="B514:C514"/>
    <mergeCell ref="B515:C515"/>
    <mergeCell ref="X515:Y515"/>
    <mergeCell ref="E482:G482"/>
    <mergeCell ref="AA478:AC478"/>
    <mergeCell ref="N480:Q480"/>
    <mergeCell ref="AJ480:AM480"/>
    <mergeCell ref="AA502:AC503"/>
    <mergeCell ref="E466:H466"/>
    <mergeCell ref="AA462:AD462"/>
    <mergeCell ref="B468:C468"/>
    <mergeCell ref="X468:Y468"/>
    <mergeCell ref="B469:C469"/>
    <mergeCell ref="X469:Y469"/>
    <mergeCell ref="AA426:AC426"/>
    <mergeCell ref="N428:Q428"/>
    <mergeCell ref="AJ428:AM428"/>
    <mergeCell ref="AC456:AE458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Terpel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2023-05-12T01:25:16Z</cp:lastPrinted>
  <dcterms:created xsi:type="dcterms:W3CDTF">2022-12-25T20:52:30Z</dcterms:created>
  <dcterms:modified xsi:type="dcterms:W3CDTF">2023-05-17T17:20:25Z</dcterms:modified>
</cp:coreProperties>
</file>