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7" activeTab="7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12" i="2" l="1"/>
  <c r="C691" i="2" s="1"/>
  <c r="C693" i="2" s="1"/>
  <c r="C716" i="6"/>
  <c r="C710" i="5"/>
  <c r="C714" i="4"/>
  <c r="C675" i="13"/>
  <c r="C720" i="22"/>
  <c r="C740" i="3"/>
  <c r="C706" i="2"/>
  <c r="C736" i="1"/>
  <c r="R717" i="5"/>
  <c r="R745" i="3"/>
  <c r="R727" i="22"/>
  <c r="R685" i="13"/>
  <c r="R720" i="4"/>
  <c r="R726" i="6"/>
  <c r="R717" i="2"/>
  <c r="C679" i="9" l="1"/>
  <c r="C725" i="8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X758" i="22"/>
  <c r="Y758" i="22"/>
  <c r="Y777" i="22" s="1"/>
  <c r="Y753" i="22" s="1"/>
  <c r="B758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52" i="22" l="1"/>
  <c r="Y754" i="22" s="1"/>
  <c r="Y250" i="16"/>
  <c r="C292" i="16" s="1"/>
  <c r="C295" i="16" s="1"/>
  <c r="B344" i="19"/>
  <c r="X346" i="19"/>
  <c r="C387" i="19"/>
  <c r="C401" i="19" s="1"/>
  <c r="C383" i="19" s="1"/>
  <c r="C797" i="22" l="1"/>
  <c r="C800" i="22" s="1"/>
  <c r="C802" i="22" s="1"/>
  <c r="X755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3" i="22" l="1"/>
  <c r="Y805" i="22"/>
  <c r="Y824" i="22" s="1"/>
  <c r="Y801" i="22" s="1"/>
  <c r="Y797" i="22"/>
  <c r="Y800" i="22" s="1"/>
  <c r="Y802" i="22" s="1"/>
  <c r="C851" i="22" s="1"/>
  <c r="C870" i="22" s="1"/>
  <c r="C846" i="22" s="1"/>
  <c r="X805" i="22"/>
  <c r="C842" i="22"/>
  <c r="C84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7" i="22" l="1"/>
  <c r="Y842" i="22" s="1"/>
  <c r="Y845" i="22" s="1"/>
  <c r="B851" i="22"/>
  <c r="X803" i="22"/>
  <c r="Y851" i="22"/>
  <c r="Y870" i="22" s="1"/>
  <c r="Y846" i="22" s="1"/>
  <c r="Y847" i="22" s="1"/>
  <c r="X848" i="22" s="1"/>
  <c r="Y384" i="19"/>
  <c r="B428" i="19" s="1"/>
  <c r="Y297" i="16"/>
  <c r="C337" i="16" s="1"/>
  <c r="C340" i="16" s="1"/>
  <c r="B849" i="22" l="1"/>
  <c r="X851" i="22"/>
  <c r="C891" i="22"/>
  <c r="C894" i="22" s="1"/>
  <c r="C899" i="22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97" i="22" l="1"/>
  <c r="C941" i="22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92" i="22" l="1"/>
  <c r="C1011" i="22" s="1"/>
  <c r="C988" i="22" s="1"/>
  <c r="C989" i="22" s="1"/>
  <c r="X94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92" i="22" l="1"/>
  <c r="Y1011" i="22" s="1"/>
  <c r="Y988" i="22" s="1"/>
  <c r="C1029" i="22"/>
  <c r="C1032" i="22" s="1"/>
  <c r="X992" i="22"/>
  <c r="Y984" i="22"/>
  <c r="Y987" i="22" s="1"/>
  <c r="Y989" i="22" s="1"/>
  <c r="C1038" i="22" s="1"/>
  <c r="C1057" i="22" s="1"/>
  <c r="C1033" i="22" s="1"/>
  <c r="C1034" i="22" s="1"/>
  <c r="Y1038" i="22" s="1"/>
  <c r="Y1057" i="22" s="1"/>
  <c r="Y1033" i="22" s="1"/>
  <c r="B990" i="22"/>
  <c r="C518" i="19"/>
  <c r="C530" i="19" s="1"/>
  <c r="C513" i="19" s="1"/>
  <c r="C514" i="19" s="1"/>
  <c r="Y518" i="19" s="1"/>
  <c r="Y530" i="19" s="1"/>
  <c r="Y513" i="19" s="1"/>
  <c r="X470" i="19"/>
  <c r="Y390" i="16"/>
  <c r="X990" i="22" l="1"/>
  <c r="B1038" i="22"/>
  <c r="X1038" i="22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Y467" i="13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l="1"/>
  <c r="Y760" i="13" s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53" i="11" l="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C284" i="7" s="1"/>
  <c r="X287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3" i="2" l="1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2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X523" i="2" l="1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5" i="8"/>
  <c r="C768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8" i="2" l="1"/>
  <c r="C717" i="2" s="1"/>
  <c r="C694" i="2" s="1"/>
  <c r="C690" i="2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5" i="2" l="1"/>
  <c r="X698" i="2" s="1"/>
  <c r="Y701" i="6"/>
  <c r="C754" i="6" s="1"/>
  <c r="C773" i="6" s="1"/>
  <c r="C749" i="6" s="1"/>
  <c r="C750" i="6" s="1"/>
  <c r="C735" i="2"/>
  <c r="C738" i="2" s="1"/>
  <c r="Y690" i="2"/>
  <c r="Y693" i="2" s="1"/>
  <c r="C467" i="1"/>
  <c r="B468" i="1" s="1"/>
  <c r="C792" i="5"/>
  <c r="X795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6" i="2" l="1"/>
  <c r="X702" i="6"/>
  <c r="Y698" i="2"/>
  <c r="Y717" i="2" s="1"/>
  <c r="Y694" i="2" s="1"/>
  <c r="Y695" i="2" s="1"/>
  <c r="B744" i="2" s="1"/>
  <c r="B754" i="6"/>
  <c r="Y741" i="6"/>
  <c r="Y744" i="6" s="1"/>
  <c r="B752" i="6"/>
  <c r="Y750" i="6"/>
  <c r="Y769" i="6" s="1"/>
  <c r="Y745" i="6" s="1"/>
  <c r="X750" i="6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801" i="6" l="1"/>
  <c r="C820" i="6" s="1"/>
  <c r="C797" i="6" s="1"/>
  <c r="Y746" i="6"/>
  <c r="C793" i="6" s="1"/>
  <c r="C796" i="6" s="1"/>
  <c r="C798" i="6" s="1"/>
  <c r="C744" i="2"/>
  <c r="C763" i="2" s="1"/>
  <c r="C739" i="2" s="1"/>
  <c r="C740" i="2" s="1"/>
  <c r="Y744" i="2" s="1"/>
  <c r="Y763" i="2" s="1"/>
  <c r="Y739" i="2" s="1"/>
  <c r="X696" i="2"/>
  <c r="Y467" i="1"/>
  <c r="Y867" i="8"/>
  <c r="Y886" i="8" s="1"/>
  <c r="Y862" i="8" s="1"/>
  <c r="Y792" i="5"/>
  <c r="B841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X747" i="6" l="1"/>
  <c r="Y735" i="2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07" i="8"/>
  <c r="C910" i="8" s="1"/>
  <c r="C915" i="8"/>
  <c r="C934" i="8" s="1"/>
  <c r="C911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41" i="2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8" i="2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6" i="5"/>
  <c r="C929" i="5" s="1"/>
  <c r="Y881" i="5"/>
  <c r="Y884" i="5" s="1"/>
  <c r="B961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55" i="8"/>
  <c r="Y957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X958" i="8"/>
  <c r="C1000" i="8"/>
  <c r="C1003" i="8" s="1"/>
  <c r="C1005" i="8" s="1"/>
  <c r="Y1008" i="8" s="1"/>
  <c r="Y1027" i="8" s="1"/>
  <c r="Y1004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4" i="2" l="1"/>
  <c r="C877" i="2"/>
  <c r="C880" i="2" s="1"/>
  <c r="C882" i="2" s="1"/>
  <c r="Y877" i="2" s="1"/>
  <c r="Y880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4" i="8"/>
  <c r="Y1054" i="8"/>
  <c r="Y1073" i="8" s="1"/>
  <c r="Y1049" i="8" s="1"/>
  <c r="Y1045" i="8"/>
  <c r="Y1048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0" i="8"/>
  <c r="X1051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632" i="1"/>
  <c r="C635" i="1" s="1"/>
  <c r="C637" i="1" s="1"/>
  <c r="X592" i="1"/>
  <c r="Y933" i="6"/>
  <c r="X934" i="6" s="1"/>
  <c r="C988" i="6"/>
  <c r="C1007" i="6" s="1"/>
  <c r="C984" i="6" s="1"/>
  <c r="C970" i="2" l="1"/>
  <c r="C973" i="2" s="1"/>
  <c r="C975" i="2" s="1"/>
  <c r="Y978" i="2" s="1"/>
  <c r="Y997" i="2" s="1"/>
  <c r="Y974" i="2" s="1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X978" i="2" l="1"/>
  <c r="B976" i="2"/>
  <c r="Y970" i="2"/>
  <c r="Y973" i="2" s="1"/>
  <c r="Y975" i="2" s="1"/>
  <c r="X976" i="2" s="1"/>
  <c r="C1015" i="2"/>
  <c r="C1018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Y1024" i="2" s="1"/>
  <c r="Y1043" i="2" s="1"/>
  <c r="Y1019" i="2" s="1"/>
  <c r="B1024" i="2"/>
  <c r="B681" i="1"/>
  <c r="C672" i="1"/>
  <c r="C675" i="1" s="1"/>
  <c r="X638" i="1"/>
  <c r="C681" i="1"/>
  <c r="C700" i="1" s="1"/>
  <c r="C676" i="1" s="1"/>
  <c r="Y981" i="6"/>
  <c r="X982" i="6" s="1"/>
  <c r="Y1015" i="2" l="1"/>
  <c r="Y1018" i="2" s="1"/>
  <c r="Y1020" i="2" s="1"/>
  <c r="X1021" i="2" s="1"/>
  <c r="B1022" i="2"/>
  <c r="X1024" i="2"/>
  <c r="C677" i="1"/>
  <c r="C1034" i="6"/>
  <c r="C1053" i="6" s="1"/>
  <c r="C1029" i="6" s="1"/>
  <c r="C1030" i="6" s="1"/>
  <c r="B1032" i="6" s="1"/>
  <c r="B1034" i="6"/>
  <c r="Y681" i="1" l="1"/>
  <c r="Y675" i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7" i="1" s="1"/>
  <c r="C724" i="1" s="1"/>
  <c r="X678" i="1"/>
  <c r="C725" i="1" l="1"/>
  <c r="Y728" i="1" s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 l="1"/>
  <c r="X726" i="1"/>
  <c r="Y765" i="1"/>
  <c r="Y768" i="1" s="1"/>
  <c r="X774" i="1"/>
  <c r="Y774" i="1"/>
  <c r="Y793" i="1" s="1"/>
  <c r="Y769" i="1" s="1"/>
  <c r="B772" i="1"/>
  <c r="Y770" i="1" l="1"/>
  <c r="C813" i="1" s="1"/>
  <c r="C816" i="1" s="1"/>
  <c r="C821" i="1"/>
  <c r="C840" i="1" s="1"/>
  <c r="C817" i="1" s="1"/>
  <c r="C818" i="1" l="1"/>
  <c r="X771" i="1"/>
  <c r="Y821" i="1"/>
  <c r="Y840" i="1" s="1"/>
  <c r="Y817" i="1" s="1"/>
  <c r="Y813" i="1"/>
  <c r="Y816" i="1" s="1"/>
  <c r="C858" i="1"/>
  <c r="C861" i="1" s="1"/>
  <c r="X821" i="1"/>
  <c r="B819" i="1"/>
  <c r="Y818" i="1" l="1"/>
  <c r="X819" i="1" s="1"/>
  <c r="C867" i="1" l="1"/>
  <c r="C886" i="1" s="1"/>
  <c r="C862" i="1" s="1"/>
  <c r="C863" i="1" s="1"/>
  <c r="Y867" i="1" s="1"/>
  <c r="Y886" i="1" s="1"/>
  <c r="Y862" i="1" s="1"/>
  <c r="B867" i="1"/>
  <c r="Y858" i="1" l="1"/>
  <c r="Y861" i="1" s="1"/>
  <c r="Y863" i="1" s="1"/>
  <c r="X867" i="1"/>
  <c r="B865" i="1"/>
  <c r="C915" i="1" l="1"/>
  <c r="C934" i="1" s="1"/>
  <c r="C911" i="1" s="1"/>
  <c r="C907" i="1"/>
  <c r="C910" i="1" s="1"/>
  <c r="C912" i="1" s="1"/>
  <c r="C952" i="1" s="1"/>
  <c r="C955" i="1" s="1"/>
  <c r="X864" i="1"/>
  <c r="B913" i="1" l="1"/>
  <c r="Y915" i="1"/>
  <c r="Y934" i="1" s="1"/>
  <c r="Y911" i="1" s="1"/>
  <c r="X915" i="1"/>
  <c r="Y907" i="1"/>
  <c r="Y910" i="1" s="1"/>
  <c r="Y912" i="1" s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C1045" i="1"/>
  <c r="C1048" i="1" s="1"/>
  <c r="X1008" i="1"/>
  <c r="C286" i="3"/>
  <c r="C289" i="3" s="1"/>
  <c r="C291" i="3" s="1"/>
  <c r="X294" i="3" s="1"/>
  <c r="X245" i="3"/>
  <c r="Y1005" i="1" l="1"/>
  <c r="X1006" i="1" s="1"/>
  <c r="B292" i="3"/>
  <c r="Y294" i="3"/>
  <c r="Y313" i="3" s="1"/>
  <c r="Y290" i="3" s="1"/>
  <c r="Y286" i="3"/>
  <c r="Y289" i="3" s="1"/>
  <c r="C1054" i="1" l="1"/>
  <c r="C1073" i="1" s="1"/>
  <c r="C1049" i="1" s="1"/>
  <c r="C1050" i="1" s="1"/>
  <c r="B1052" i="1" s="1"/>
  <c r="B1054" i="1"/>
  <c r="Y291" i="3"/>
  <c r="C331" i="3" s="1"/>
  <c r="C334" i="3" s="1"/>
  <c r="Y1045" i="1" l="1"/>
  <c r="Y1048" i="1" s="1"/>
  <c r="X1054" i="1"/>
  <c r="Y1054" i="1"/>
  <c r="Y1073" i="1" s="1"/>
  <c r="Y1049" i="1" s="1"/>
  <c r="Y1050" i="1" s="1"/>
  <c r="X1051" i="1" s="1"/>
  <c r="X292" i="3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51" i="3" s="1"/>
  <c r="C728" i="3" s="1"/>
  <c r="X682" i="3"/>
  <c r="C724" i="3"/>
  <c r="C727" i="3" s="1"/>
  <c r="C729" i="3" l="1"/>
  <c r="B730" i="3" s="1"/>
  <c r="Y724" i="3"/>
  <c r="Y727" i="3" s="1"/>
  <c r="X732" i="3"/>
  <c r="Y732" i="3"/>
  <c r="Y751" i="3" s="1"/>
  <c r="Y728" i="3" s="1"/>
  <c r="C769" i="3"/>
  <c r="C772" i="3" s="1"/>
  <c r="Y729" i="3" l="1"/>
  <c r="B778" i="3" s="1"/>
  <c r="C778" i="3"/>
  <c r="C797" i="3" s="1"/>
  <c r="C773" i="3" s="1"/>
  <c r="C774" i="3" s="1"/>
  <c r="Y769" i="3" s="1"/>
  <c r="X730" i="3" l="1"/>
  <c r="Y778" i="3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5" i="4" s="1"/>
  <c r="C702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X749" i="4" s="1"/>
  <c r="C791" i="4" l="1"/>
  <c r="C794" i="4" s="1"/>
  <c r="C796" i="4" s="1"/>
  <c r="B797" i="4" s="1"/>
  <c r="X799" i="4" l="1"/>
  <c r="Y799" i="4"/>
  <c r="Y818" i="4" s="1"/>
  <c r="Y795" i="4" s="1"/>
  <c r="Y791" i="4"/>
  <c r="Y794" i="4" s="1"/>
  <c r="Y796" i="4" s="1"/>
  <c r="C836" i="4"/>
  <c r="C839" i="4" s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 l="1"/>
  <c r="Y893" i="4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C682" i="9"/>
  <c r="B645" i="9"/>
  <c r="Y647" i="9"/>
  <c r="Y661" i="9" s="1"/>
  <c r="Y643" i="9" s="1"/>
  <c r="Y644" i="9" l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/>
  <c r="C941" i="9" s="1"/>
  <c r="C918" i="9" s="1"/>
  <c r="X871" i="9"/>
  <c r="C914" i="9"/>
  <c r="C917" i="9" s="1"/>
  <c r="C919" i="9" s="1"/>
  <c r="B920" i="9" l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 l="1"/>
</calcChain>
</file>

<file path=xl/sharedStrings.xml><?xml version="1.0" encoding="utf-8"?>
<sst xmlns="http://schemas.openxmlformats.org/spreadsheetml/2006/main" count="27673" uniqueCount="1359">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</sst>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759" workbookViewId="0">
      <selection activeCell="E761" sqref="E76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8" t="s">
        <v>29</v>
      </c>
      <c r="AD194" s="198"/>
      <c r="AE194" s="198"/>
    </row>
    <row r="195" spans="2:41" x14ac:dyDescent="0.25">
      <c r="H195" s="195" t="s">
        <v>28</v>
      </c>
      <c r="I195" s="195"/>
      <c r="J195" s="195"/>
      <c r="V195" s="17"/>
      <c r="AC195" s="198"/>
      <c r="AD195" s="198"/>
      <c r="AE195" s="198"/>
    </row>
    <row r="196" spans="2:41" x14ac:dyDescent="0.25">
      <c r="H196" s="195"/>
      <c r="I196" s="195"/>
      <c r="J196" s="195"/>
      <c r="V196" s="17"/>
      <c r="AC196" s="198"/>
      <c r="AD196" s="198"/>
      <c r="AE196" s="19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 x14ac:dyDescent="0.25">
      <c r="H241" s="195"/>
      <c r="I241" s="195"/>
      <c r="J241" s="195"/>
      <c r="V241" s="17"/>
      <c r="AA241" s="195"/>
      <c r="AB241" s="195"/>
      <c r="AC241" s="19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8" t="s">
        <v>29</v>
      </c>
      <c r="AD286" s="198"/>
      <c r="AE286" s="198"/>
    </row>
    <row r="287" spans="2:31" x14ac:dyDescent="0.25">
      <c r="H287" s="195" t="s">
        <v>28</v>
      </c>
      <c r="I287" s="195"/>
      <c r="J287" s="195"/>
      <c r="V287" s="17"/>
      <c r="AC287" s="198"/>
      <c r="AD287" s="198"/>
      <c r="AE287" s="198"/>
    </row>
    <row r="288" spans="2:31" x14ac:dyDescent="0.25">
      <c r="H288" s="195"/>
      <c r="I288" s="195"/>
      <c r="J288" s="195"/>
      <c r="V288" s="17"/>
      <c r="AC288" s="198"/>
      <c r="AD288" s="198"/>
      <c r="AE288" s="19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96" t="s">
        <v>601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 x14ac:dyDescent="0.25">
      <c r="H333" s="195"/>
      <c r="I333" s="195"/>
      <c r="J333" s="195"/>
      <c r="V333" s="17"/>
      <c r="AA333" s="195"/>
      <c r="AB333" s="195"/>
      <c r="AC333" s="19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 x14ac:dyDescent="0.3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8" t="s">
        <v>29</v>
      </c>
      <c r="AD379" s="198"/>
      <c r="AE379" s="198"/>
    </row>
    <row r="380" spans="2:31" x14ac:dyDescent="0.25">
      <c r="H380" s="195" t="s">
        <v>28</v>
      </c>
      <c r="I380" s="195"/>
      <c r="J380" s="195"/>
      <c r="V380" s="17"/>
      <c r="AC380" s="198"/>
      <c r="AD380" s="198"/>
      <c r="AE380" s="198"/>
    </row>
    <row r="381" spans="2:31" x14ac:dyDescent="0.25">
      <c r="H381" s="195"/>
      <c r="I381" s="195"/>
      <c r="J381" s="195"/>
      <c r="V381" s="17"/>
      <c r="AC381" s="198"/>
      <c r="AD381" s="198"/>
      <c r="AE381" s="19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 x14ac:dyDescent="0.25">
      <c r="H426" s="195"/>
      <c r="I426" s="195"/>
      <c r="J426" s="195"/>
      <c r="V426" s="17"/>
      <c r="AA426" s="195"/>
      <c r="AB426" s="195"/>
      <c r="AC426" s="19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96" t="s">
        <v>844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98" t="s">
        <v>29</v>
      </c>
      <c r="AD476" s="198"/>
      <c r="AE476" s="198"/>
    </row>
    <row r="477" spans="8:31" x14ac:dyDescent="0.25">
      <c r="H477" s="195" t="s">
        <v>28</v>
      </c>
      <c r="I477" s="195"/>
      <c r="J477" s="195"/>
      <c r="V477" s="17"/>
      <c r="AC477" s="198"/>
      <c r="AD477" s="198"/>
      <c r="AE477" s="198"/>
    </row>
    <row r="478" spans="8:31" x14ac:dyDescent="0.25">
      <c r="H478" s="195"/>
      <c r="I478" s="195"/>
      <c r="J478" s="195"/>
      <c r="V478" s="17"/>
      <c r="AC478" s="198"/>
      <c r="AD478" s="198"/>
      <c r="AE478" s="198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 x14ac:dyDescent="0.25">
      <c r="H523" s="195"/>
      <c r="I523" s="195"/>
      <c r="J523" s="195"/>
      <c r="V523" s="17"/>
      <c r="AA523" s="195"/>
      <c r="AB523" s="195"/>
      <c r="AC523" s="195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98" t="s">
        <v>29</v>
      </c>
      <c r="AD575" s="198"/>
      <c r="AE575" s="198"/>
    </row>
    <row r="576" spans="8:31" x14ac:dyDescent="0.25">
      <c r="H576" s="195" t="s">
        <v>28</v>
      </c>
      <c r="I576" s="195"/>
      <c r="J576" s="195"/>
      <c r="V576" s="17"/>
      <c r="AC576" s="198"/>
      <c r="AD576" s="198"/>
      <c r="AE576" s="198"/>
    </row>
    <row r="577" spans="2:41" x14ac:dyDescent="0.25">
      <c r="H577" s="195"/>
      <c r="I577" s="195"/>
      <c r="J577" s="195"/>
      <c r="V577" s="17"/>
      <c r="AC577" s="198"/>
      <c r="AD577" s="198"/>
      <c r="AE577" s="198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 x14ac:dyDescent="0.25">
      <c r="H622" s="195"/>
      <c r="I622" s="195"/>
      <c r="J622" s="195"/>
      <c r="V622" s="17"/>
      <c r="AA622" s="195"/>
      <c r="AB622" s="195"/>
      <c r="AC622" s="195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98" t="s">
        <v>29</v>
      </c>
      <c r="AD668" s="198"/>
      <c r="AE668" s="198"/>
    </row>
    <row r="669" spans="8:31" x14ac:dyDescent="0.25">
      <c r="H669" s="200" t="s">
        <v>28</v>
      </c>
      <c r="I669" s="200"/>
      <c r="J669" s="200"/>
      <c r="V669" s="17"/>
      <c r="AC669" s="198"/>
      <c r="AD669" s="198"/>
      <c r="AE669" s="198"/>
    </row>
    <row r="670" spans="8:31" x14ac:dyDescent="0.25">
      <c r="H670" s="200"/>
      <c r="I670" s="200"/>
      <c r="J670" s="200"/>
      <c r="V670" s="17"/>
      <c r="AC670" s="198"/>
      <c r="AD670" s="198"/>
      <c r="AE670" s="198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1172</v>
      </c>
      <c r="AB674" s="196"/>
      <c r="AC674" s="196"/>
      <c r="AD674" s="196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 x14ac:dyDescent="0.25">
      <c r="H708" s="195"/>
      <c r="I708" s="195"/>
      <c r="J708" s="195"/>
      <c r="V708" s="17"/>
      <c r="AA708" s="195"/>
      <c r="AB708" s="195"/>
      <c r="AC708" s="195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98" t="s">
        <v>29</v>
      </c>
      <c r="AD754" s="198"/>
      <c r="AE754" s="198"/>
    </row>
    <row r="755" spans="2:41" x14ac:dyDescent="0.25">
      <c r="H755" s="195" t="s">
        <v>28</v>
      </c>
      <c r="I755" s="195"/>
      <c r="J755" s="195"/>
      <c r="V755" s="17"/>
      <c r="AC755" s="198"/>
      <c r="AD755" s="198"/>
      <c r="AE755" s="198"/>
    </row>
    <row r="756" spans="2:41" x14ac:dyDescent="0.25">
      <c r="H756" s="195"/>
      <c r="I756" s="195"/>
      <c r="J756" s="195"/>
      <c r="V756" s="17"/>
      <c r="AC756" s="198"/>
      <c r="AD756" s="198"/>
      <c r="AE756" s="198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 x14ac:dyDescent="0.25">
      <c r="H801" s="195"/>
      <c r="I801" s="195"/>
      <c r="J801" s="195"/>
      <c r="V801" s="17"/>
      <c r="AA801" s="195"/>
      <c r="AB801" s="195"/>
      <c r="AC801" s="195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98" t="s">
        <v>29</v>
      </c>
      <c r="AD847" s="198"/>
      <c r="AE847" s="198"/>
    </row>
    <row r="848" spans="2:31" x14ac:dyDescent="0.25">
      <c r="H848" s="195" t="s">
        <v>28</v>
      </c>
      <c r="I848" s="195"/>
      <c r="J848" s="195"/>
      <c r="V848" s="17"/>
      <c r="AC848" s="198"/>
      <c r="AD848" s="198"/>
      <c r="AE848" s="198"/>
    </row>
    <row r="849" spans="2:41" x14ac:dyDescent="0.25">
      <c r="H849" s="195"/>
      <c r="I849" s="195"/>
      <c r="J849" s="195"/>
      <c r="V849" s="17"/>
      <c r="AC849" s="198"/>
      <c r="AD849" s="198"/>
      <c r="AE849" s="198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-2084.25</v>
      </c>
      <c r="AA853" s="196" t="s">
        <v>20</v>
      </c>
      <c r="AB853" s="196"/>
      <c r="AC853" s="196"/>
      <c r="AD853" s="196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 x14ac:dyDescent="0.25">
      <c r="H894" s="195"/>
      <c r="I894" s="195"/>
      <c r="J894" s="195"/>
      <c r="V894" s="17"/>
      <c r="AA894" s="195"/>
      <c r="AB894" s="195"/>
      <c r="AC894" s="195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-2084.25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-2084.25</v>
      </c>
      <c r="AA898" s="196" t="s">
        <v>20</v>
      </c>
      <c r="AB898" s="196"/>
      <c r="AC898" s="196"/>
      <c r="AD898" s="196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98" t="s">
        <v>29</v>
      </c>
      <c r="AD941" s="198"/>
      <c r="AE941" s="198"/>
    </row>
    <row r="942" spans="8:31" x14ac:dyDescent="0.25">
      <c r="H942" s="195" t="s">
        <v>28</v>
      </c>
      <c r="I942" s="195"/>
      <c r="J942" s="195"/>
      <c r="V942" s="17"/>
      <c r="AC942" s="198"/>
      <c r="AD942" s="198"/>
      <c r="AE942" s="198"/>
    </row>
    <row r="943" spans="8:31" x14ac:dyDescent="0.25">
      <c r="H943" s="195"/>
      <c r="I943" s="195"/>
      <c r="J943" s="195"/>
      <c r="V943" s="17"/>
      <c r="AC943" s="198"/>
      <c r="AD943" s="198"/>
      <c r="AE943" s="198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-2084.25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-2084.25</v>
      </c>
      <c r="AA947" s="196" t="s">
        <v>20</v>
      </c>
      <c r="AB947" s="196"/>
      <c r="AC947" s="196"/>
      <c r="AD947" s="19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 x14ac:dyDescent="0.25">
      <c r="H988" s="195"/>
      <c r="I988" s="195"/>
      <c r="J988" s="195"/>
      <c r="V988" s="17"/>
      <c r="AA988" s="195"/>
      <c r="AB988" s="195"/>
      <c r="AC988" s="195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-2084.25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-2084.25</v>
      </c>
      <c r="AA992" s="196" t="s">
        <v>20</v>
      </c>
      <c r="AB992" s="196"/>
      <c r="AC992" s="196"/>
      <c r="AD992" s="196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98" t="s">
        <v>29</v>
      </c>
      <c r="AD1034" s="198"/>
      <c r="AE1034" s="198"/>
    </row>
    <row r="1035" spans="2:31" x14ac:dyDescent="0.25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 x14ac:dyDescent="0.25">
      <c r="H1036" s="195"/>
      <c r="I1036" s="195"/>
      <c r="J1036" s="195"/>
      <c r="V1036" s="17"/>
      <c r="AC1036" s="198"/>
      <c r="AD1036" s="198"/>
      <c r="AE1036" s="198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-2084.25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-2084.25</v>
      </c>
      <c r="AA1040" s="196" t="s">
        <v>20</v>
      </c>
      <c r="AB1040" s="196"/>
      <c r="AC1040" s="196"/>
      <c r="AD1040" s="19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 x14ac:dyDescent="0.25">
      <c r="H1081" s="195"/>
      <c r="I1081" s="195"/>
      <c r="J1081" s="195"/>
      <c r="V1081" s="17"/>
      <c r="AA1081" s="195"/>
      <c r="AB1081" s="195"/>
      <c r="AC1081" s="195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-2084.25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-2084.25</v>
      </c>
      <c r="AA1085" s="196" t="s">
        <v>20</v>
      </c>
      <c r="AB1085" s="196"/>
      <c r="AC1085" s="196"/>
      <c r="AD1085" s="196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716" zoomScale="89" zoomScaleNormal="89" workbookViewId="0">
      <selection activeCell="D733" sqref="D733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8" t="s">
        <v>29</v>
      </c>
      <c r="AD185" s="198"/>
      <c r="AE185" s="198"/>
    </row>
    <row r="186" spans="2:41" x14ac:dyDescent="0.25">
      <c r="H186" s="195" t="s">
        <v>28</v>
      </c>
      <c r="I186" s="195"/>
      <c r="J186" s="195"/>
      <c r="V186" s="17"/>
      <c r="AC186" s="198"/>
      <c r="AD186" s="198"/>
      <c r="AE186" s="198"/>
    </row>
    <row r="187" spans="2:41" x14ac:dyDescent="0.25">
      <c r="H187" s="195"/>
      <c r="I187" s="195"/>
      <c r="J187" s="195"/>
      <c r="V187" s="17"/>
      <c r="AC187" s="198"/>
      <c r="AD187" s="198"/>
      <c r="AE187" s="19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 x14ac:dyDescent="0.25">
      <c r="H232" s="195"/>
      <c r="I232" s="195"/>
      <c r="J232" s="195"/>
      <c r="V232" s="17"/>
      <c r="AA232" s="195"/>
      <c r="AB232" s="195"/>
      <c r="AC232" s="19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8" t="s">
        <v>29</v>
      </c>
      <c r="AD277" s="198"/>
      <c r="AE277" s="198"/>
    </row>
    <row r="278" spans="2:41" x14ac:dyDescent="0.25">
      <c r="H278" s="195" t="s">
        <v>28</v>
      </c>
      <c r="I278" s="195"/>
      <c r="J278" s="195"/>
      <c r="V278" s="17"/>
      <c r="AC278" s="198"/>
      <c r="AD278" s="198"/>
      <c r="AE278" s="198"/>
    </row>
    <row r="279" spans="2:41" x14ac:dyDescent="0.25">
      <c r="H279" s="195"/>
      <c r="I279" s="195"/>
      <c r="J279" s="195"/>
      <c r="V279" s="17"/>
      <c r="AC279" s="198"/>
      <c r="AD279" s="198"/>
      <c r="AE279" s="19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 x14ac:dyDescent="0.25">
      <c r="H324" s="195"/>
      <c r="I324" s="195"/>
      <c r="J324" s="195"/>
      <c r="V324" s="17"/>
      <c r="AA324" s="195"/>
      <c r="AB324" s="195"/>
      <c r="AC324" s="19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IF(B1090="PAGADO",0,C333)</f>
        <v>-412.94000000000005</v>
      </c>
      <c r="AA328" s="196" t="s">
        <v>20</v>
      </c>
      <c r="AB328" s="196"/>
      <c r="AC328" s="196"/>
      <c r="AD328" s="19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5" t="s">
        <v>28</v>
      </c>
      <c r="I371" s="195"/>
      <c r="J371" s="195"/>
      <c r="V371" s="17"/>
    </row>
    <row r="372" spans="2:41" x14ac:dyDescent="0.25">
      <c r="H372" s="195"/>
      <c r="I372" s="195"/>
      <c r="J372" s="195"/>
      <c r="V372" s="17"/>
    </row>
    <row r="373" spans="2:41" x14ac:dyDescent="0.25">
      <c r="V373" s="17"/>
      <c r="AA373" s="106"/>
      <c r="AB373" s="106"/>
      <c r="AC373" s="206" t="s">
        <v>29</v>
      </c>
      <c r="AD373" s="206"/>
      <c r="AE373" s="206"/>
    </row>
    <row r="374" spans="2:41" x14ac:dyDescent="0.25">
      <c r="V374" s="17"/>
      <c r="AA374" s="106"/>
      <c r="AB374" s="106"/>
      <c r="AC374" s="206"/>
      <c r="AD374" s="206"/>
      <c r="AE374" s="206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206"/>
      <c r="AD375" s="206"/>
      <c r="AE375" s="206"/>
    </row>
    <row r="376" spans="2:41" ht="23.25" x14ac:dyDescent="0.3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95" t="s">
        <v>31</v>
      </c>
      <c r="AB411" s="195"/>
      <c r="AC411" s="195"/>
    </row>
    <row r="412" spans="1:43" ht="15" customHeight="1" x14ac:dyDescent="0.4">
      <c r="H412" s="76"/>
      <c r="I412" s="76"/>
      <c r="J412" s="76"/>
      <c r="V412" s="17"/>
      <c r="AA412" s="195"/>
      <c r="AB412" s="195"/>
      <c r="AC412" s="195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97" t="str">
        <f>IF(C421&lt;0,"NO PAGAR","COBRAR'")</f>
        <v>COBRAR'</v>
      </c>
      <c r="C423" s="19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95" t="s">
        <v>31</v>
      </c>
      <c r="AB497" s="195"/>
      <c r="AC497" s="195"/>
    </row>
    <row r="498" spans="2:41" ht="15" customHeight="1" x14ac:dyDescent="0.4">
      <c r="E498" s="195"/>
      <c r="F498" s="195"/>
      <c r="H498" s="76"/>
      <c r="I498" s="76"/>
      <c r="J498" s="76"/>
      <c r="V498" s="17"/>
      <c r="AA498" s="195"/>
      <c r="AB498" s="195"/>
      <c r="AC498" s="195"/>
    </row>
    <row r="499" spans="2:41" ht="26.25" x14ac:dyDescent="0.4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97" t="str">
        <f>IF(C505&lt;0,"NO PAGAR","COBRAR'")</f>
        <v>COBRAR'</v>
      </c>
      <c r="C507" s="19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03" t="s">
        <v>957</v>
      </c>
      <c r="F524" s="204"/>
      <c r="G524" s="205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98" t="s">
        <v>29</v>
      </c>
      <c r="AD545" s="198"/>
      <c r="AE545" s="198"/>
    </row>
    <row r="546" spans="2:41" ht="21.75" customHeight="1" x14ac:dyDescent="0.4">
      <c r="H546" s="76" t="s">
        <v>28</v>
      </c>
      <c r="I546" s="76"/>
      <c r="J546" s="76"/>
      <c r="V546" s="17"/>
      <c r="AC546" s="198"/>
      <c r="AD546" s="198"/>
      <c r="AE546" s="198"/>
    </row>
    <row r="547" spans="2:41" ht="15" customHeight="1" x14ac:dyDescent="0.4">
      <c r="H547" s="76"/>
      <c r="I547" s="76"/>
      <c r="J547" s="76"/>
      <c r="V547" s="17"/>
      <c r="AC547" s="198"/>
      <c r="AD547" s="198"/>
      <c r="AE547" s="198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6" t="s">
        <v>30</v>
      </c>
      <c r="I584" s="76"/>
      <c r="J584" s="76"/>
      <c r="V584" s="17"/>
      <c r="AA584" s="195" t="s">
        <v>31</v>
      </c>
      <c r="AB584" s="195"/>
      <c r="AC584" s="195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98" t="s">
        <v>29</v>
      </c>
      <c r="AD626" s="198"/>
      <c r="AE626" s="198"/>
    </row>
    <row r="627" spans="2:41" ht="27" customHeight="1" x14ac:dyDescent="0.4">
      <c r="H627" s="76" t="s">
        <v>28</v>
      </c>
      <c r="I627" s="76"/>
      <c r="J627" s="76"/>
      <c r="V627" s="17"/>
      <c r="AC627" s="198"/>
      <c r="AD627" s="198"/>
      <c r="AE627" s="198"/>
    </row>
    <row r="628" spans="2:41" ht="15" customHeight="1" x14ac:dyDescent="0.4">
      <c r="H628" s="76"/>
      <c r="I628" s="76"/>
      <c r="J628" s="76"/>
      <c r="V628" s="17"/>
      <c r="AC628" s="198"/>
      <c r="AD628" s="198"/>
      <c r="AE628" s="198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 x14ac:dyDescent="0.25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 x14ac:dyDescent="0.25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 x14ac:dyDescent="0.25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6" t="s">
        <v>30</v>
      </c>
      <c r="I667" s="76"/>
      <c r="J667" s="76"/>
      <c r="V667" s="17"/>
      <c r="AA667" s="195" t="s">
        <v>31</v>
      </c>
      <c r="AB667" s="195"/>
      <c r="AC667" s="195"/>
    </row>
    <row r="668" spans="1:43" ht="15" customHeight="1" x14ac:dyDescent="0.4">
      <c r="H668" s="76"/>
      <c r="I668" s="76"/>
      <c r="J668" s="76"/>
      <c r="V668" s="17"/>
      <c r="AA668" s="195"/>
      <c r="AB668" s="195"/>
      <c r="AC668" s="195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196" t="s">
        <v>1196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 x14ac:dyDescent="0.3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98" t="s">
        <v>29</v>
      </c>
      <c r="AD714" s="198"/>
      <c r="AE714" s="198"/>
    </row>
    <row r="715" spans="2:31" ht="24" customHeight="1" x14ac:dyDescent="0.4">
      <c r="H715" s="76" t="s">
        <v>28</v>
      </c>
      <c r="I715" s="76"/>
      <c r="J715" s="76"/>
      <c r="V715" s="17"/>
      <c r="AC715" s="198"/>
      <c r="AD715" s="198"/>
      <c r="AE715" s="198"/>
    </row>
    <row r="716" spans="2:31" ht="15" customHeight="1" x14ac:dyDescent="0.4">
      <c r="H716" s="76"/>
      <c r="I716" s="76"/>
      <c r="J716" s="76"/>
      <c r="V716" s="17"/>
      <c r="AC716" s="198"/>
      <c r="AD716" s="198"/>
      <c r="AE716" s="198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3.25" x14ac:dyDescent="0.3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C747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1115.3899999999999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-1115.3899999999999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 x14ac:dyDescent="0.4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IF(C761&lt;0,"SALDO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 x14ac:dyDescent="0.25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0</v>
      </c>
      <c r="AO738" s="3"/>
    </row>
    <row r="739" spans="2:41" x14ac:dyDescent="0.25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2:41" x14ac:dyDescent="0.25">
      <c r="B740" s="12"/>
      <c r="C740" s="10"/>
      <c r="V740" s="17"/>
      <c r="X740" s="12"/>
      <c r="Y740" s="10"/>
    </row>
    <row r="741" spans="2:41" x14ac:dyDescent="0.25">
      <c r="B741" s="12"/>
      <c r="C741" s="10"/>
      <c r="E741" s="14"/>
      <c r="V741" s="17"/>
      <c r="X741" s="12"/>
      <c r="Y741" s="10"/>
      <c r="AA741" s="14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3572.71</v>
      </c>
      <c r="V747" s="17"/>
      <c r="X747" s="15" t="s">
        <v>18</v>
      </c>
      <c r="Y747" s="16">
        <f>SUM(Y728:Y746)</f>
        <v>1115.3899999999999</v>
      </c>
    </row>
    <row r="748" spans="2:41" x14ac:dyDescent="0.25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ht="28.5" customHeight="1" x14ac:dyDescent="0.4">
      <c r="G760" s="195" t="s">
        <v>30</v>
      </c>
      <c r="H760" s="195"/>
      <c r="I760" s="195"/>
      <c r="J760" s="76"/>
      <c r="V760" s="17"/>
      <c r="AA760" s="195" t="s">
        <v>31</v>
      </c>
      <c r="AB760" s="195"/>
      <c r="AC760" s="195"/>
    </row>
    <row r="761" spans="1:43" ht="15" customHeight="1" x14ac:dyDescent="0.4">
      <c r="H761" s="76"/>
      <c r="I761" s="76"/>
      <c r="J761" s="76"/>
      <c r="V761" s="17"/>
      <c r="AA761" s="195"/>
      <c r="AB761" s="195"/>
      <c r="AC761" s="195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IF(X720="PAGADO",0,C725)</f>
        <v>-1115.3899999999999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-1115.3899999999999</v>
      </c>
      <c r="AA765" s="196" t="s">
        <v>20</v>
      </c>
      <c r="AB765" s="196"/>
      <c r="AC765" s="196"/>
      <c r="AD765" s="196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1238</v>
      </c>
      <c r="AL767" s="3">
        <v>200</v>
      </c>
      <c r="AM767" s="3"/>
      <c r="AN767" s="18">
        <v>200</v>
      </c>
      <c r="AO767" s="3"/>
    </row>
    <row r="768" spans="1:43" x14ac:dyDescent="0.25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1115.3899999999999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1315.3899999999999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-1115.3899999999999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-1315.3899999999999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NO PAGAR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7" t="str">
        <f>IF(C770&lt;0,"NO PAGAR","COBRAR'")</f>
        <v>NO PAGAR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IF(Y725&lt;0,"SALDO ADELANTADO","SALDO A FAVOR '")</f>
        <v>SALDO ADELANTADO</v>
      </c>
      <c r="C774" s="10">
        <f>IF(Y725&lt;=0,Y725*-1)</f>
        <v>1115.3899999999999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1115.3899999999999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200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1115.3899999999999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1315.3899999999999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8" t="s">
        <v>29</v>
      </c>
      <c r="AD807" s="198"/>
      <c r="AE807" s="198"/>
    </row>
    <row r="808" spans="2:41" ht="15" customHeight="1" x14ac:dyDescent="0.4">
      <c r="H808" s="76" t="s">
        <v>28</v>
      </c>
      <c r="I808" s="76"/>
      <c r="J808" s="76"/>
      <c r="V808" s="17"/>
      <c r="AC808" s="198"/>
      <c r="AD808" s="198"/>
      <c r="AE808" s="198"/>
    </row>
    <row r="809" spans="2:41" ht="15" customHeight="1" x14ac:dyDescent="0.4">
      <c r="H809" s="76"/>
      <c r="I809" s="76"/>
      <c r="J809" s="76"/>
      <c r="V809" s="17"/>
      <c r="AC809" s="198"/>
      <c r="AD809" s="198"/>
      <c r="AE809" s="198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-1315.3899999999999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-1115.3899999999999</v>
      </c>
      <c r="AA813" s="196" t="s">
        <v>20</v>
      </c>
      <c r="AB813" s="196"/>
      <c r="AC813" s="196"/>
      <c r="AD813" s="196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1115.3899999999999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1115.3899999999999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-1115.3899999999999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-1115.3899999999999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>
        <f>IF(Y765&lt;=0,Y765*-1)</f>
        <v>1115.3899999999999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1115.3899999999999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1115.3899999999999</v>
      </c>
      <c r="V840" s="17"/>
      <c r="X840" s="15" t="s">
        <v>18</v>
      </c>
      <c r="Y840" s="16">
        <f>SUM(Y821:Y839)</f>
        <v>1115.3899999999999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ht="15" customHeight="1" x14ac:dyDescent="0.4">
      <c r="H853" s="76" t="s">
        <v>30</v>
      </c>
      <c r="I853" s="76"/>
      <c r="J853" s="76"/>
      <c r="V853" s="17"/>
      <c r="AA853" s="195" t="s">
        <v>31</v>
      </c>
      <c r="AB853" s="195"/>
      <c r="AC853" s="195"/>
    </row>
    <row r="854" spans="1:43" ht="15" customHeight="1" x14ac:dyDescent="0.4">
      <c r="H854" s="76"/>
      <c r="I854" s="76"/>
      <c r="J854" s="76"/>
      <c r="V854" s="17"/>
      <c r="AA854" s="195"/>
      <c r="AB854" s="195"/>
      <c r="AC854" s="195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-1115.3899999999999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-1115.3899999999999</v>
      </c>
      <c r="AA858" s="196" t="s">
        <v>20</v>
      </c>
      <c r="AB858" s="196"/>
      <c r="AC858" s="196"/>
      <c r="AD858" s="196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1115.3899999999999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1115.3899999999999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-1115.3899999999999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-1115.3899999999999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NO PAGAR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7" t="str">
        <f>IF(C863&lt;0,"NO PAGAR","COBRAR'")</f>
        <v>NO PAGAR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ADELANTADO</v>
      </c>
      <c r="C867" s="10">
        <f>IF(Y818&lt;=0,Y818*-1)</f>
        <v>1115.3899999999999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1115.3899999999999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1115.3899999999999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1115.3899999999999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8" t="s">
        <v>29</v>
      </c>
      <c r="AD901" s="198"/>
      <c r="AE901" s="198"/>
    </row>
    <row r="902" spans="2:41" ht="15" customHeight="1" x14ac:dyDescent="0.4">
      <c r="H902" s="76" t="s">
        <v>28</v>
      </c>
      <c r="I902" s="76"/>
      <c r="J902" s="76"/>
      <c r="V902" s="17"/>
      <c r="AC902" s="198"/>
      <c r="AD902" s="198"/>
      <c r="AE902" s="198"/>
    </row>
    <row r="903" spans="2:41" ht="15" customHeight="1" x14ac:dyDescent="0.4">
      <c r="H903" s="76"/>
      <c r="I903" s="76"/>
      <c r="J903" s="76"/>
      <c r="V903" s="17"/>
      <c r="AC903" s="198"/>
      <c r="AD903" s="198"/>
      <c r="AE903" s="198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-1115.3899999999999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-1115.3899999999999</v>
      </c>
      <c r="AA907" s="196" t="s">
        <v>20</v>
      </c>
      <c r="AB907" s="196"/>
      <c r="AC907" s="196"/>
      <c r="AD907" s="196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1115.3899999999999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1115.3899999999999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-1115.3899999999999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-1115.3899999999999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>
        <f>IF(Y863&lt;=0,Y863*-1)</f>
        <v>1115.3899999999999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1115.3899999999999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1115.3899999999999</v>
      </c>
      <c r="V934" s="17"/>
      <c r="X934" s="15" t="s">
        <v>18</v>
      </c>
      <c r="Y934" s="16">
        <f>SUM(Y915:Y933)</f>
        <v>1115.3899999999999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ht="15" customHeight="1" x14ac:dyDescent="0.4">
      <c r="H947" s="76" t="s">
        <v>30</v>
      </c>
      <c r="I947" s="76"/>
      <c r="J947" s="76"/>
      <c r="V947" s="17"/>
      <c r="AA947" s="195" t="s">
        <v>31</v>
      </c>
      <c r="AB947" s="195"/>
      <c r="AC947" s="195"/>
    </row>
    <row r="948" spans="1:43" ht="15" customHeight="1" x14ac:dyDescent="0.4">
      <c r="H948" s="76"/>
      <c r="I948" s="76"/>
      <c r="J948" s="76"/>
      <c r="V948" s="17"/>
      <c r="AA948" s="195"/>
      <c r="AB948" s="195"/>
      <c r="AC948" s="195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-1115.3899999999999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-1115.3899999999999</v>
      </c>
      <c r="AA952" s="196" t="s">
        <v>20</v>
      </c>
      <c r="AB952" s="196"/>
      <c r="AC952" s="196"/>
      <c r="AD952" s="196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1115.3899999999999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1115.3899999999999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-1115.3899999999999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-1115.3899999999999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NO PAGAR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7" t="str">
        <f>IF(C957&lt;0,"NO PAGAR","COBRAR'")</f>
        <v>NO PAGAR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ADELANTADO</v>
      </c>
      <c r="C961" s="10">
        <f>IF(Y912&lt;=0,Y912*-1)</f>
        <v>1115.3899999999999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1115.3899999999999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1115.3899999999999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1115.3899999999999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8" t="s">
        <v>29</v>
      </c>
      <c r="AD994" s="198"/>
      <c r="AE994" s="198"/>
    </row>
    <row r="995" spans="2:41" ht="15" customHeight="1" x14ac:dyDescent="0.4">
      <c r="H995" s="76" t="s">
        <v>28</v>
      </c>
      <c r="I995" s="76"/>
      <c r="J995" s="76"/>
      <c r="V995" s="17"/>
      <c r="AC995" s="198"/>
      <c r="AD995" s="198"/>
      <c r="AE995" s="198"/>
    </row>
    <row r="996" spans="2:41" ht="15" customHeight="1" x14ac:dyDescent="0.4">
      <c r="H996" s="76"/>
      <c r="I996" s="76"/>
      <c r="J996" s="76"/>
      <c r="V996" s="17"/>
      <c r="AC996" s="198"/>
      <c r="AD996" s="198"/>
      <c r="AE996" s="198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-1115.3899999999999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-1115.3899999999999</v>
      </c>
      <c r="AA1000" s="196" t="s">
        <v>20</v>
      </c>
      <c r="AB1000" s="196"/>
      <c r="AC1000" s="196"/>
      <c r="AD1000" s="196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1115.3899999999999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1115.3899999999999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-1115.3899999999999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-1115.3899999999999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>
        <f>IF(Y952&lt;=0,Y952*-1)</f>
        <v>1115.3899999999999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1115.3899999999999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1115.3899999999999</v>
      </c>
      <c r="V1027" s="17"/>
      <c r="X1027" s="15" t="s">
        <v>18</v>
      </c>
      <c r="Y1027" s="16">
        <f>SUM(Y1008:Y1026)</f>
        <v>1115.3899999999999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ht="15" customHeight="1" x14ac:dyDescent="0.4">
      <c r="H1040" s="76" t="s">
        <v>30</v>
      </c>
      <c r="I1040" s="76"/>
      <c r="J1040" s="76"/>
      <c r="V1040" s="17"/>
      <c r="AA1040" s="195" t="s">
        <v>31</v>
      </c>
      <c r="AB1040" s="195"/>
      <c r="AC1040" s="195"/>
    </row>
    <row r="1041" spans="2:41" ht="15" customHeight="1" x14ac:dyDescent="0.4">
      <c r="H1041" s="76"/>
      <c r="I1041" s="76"/>
      <c r="J1041" s="76"/>
      <c r="V1041" s="17"/>
      <c r="AA1041" s="195"/>
      <c r="AB1041" s="195"/>
      <c r="AC1041" s="195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-1115.3899999999999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-1115.3899999999999</v>
      </c>
      <c r="AA1045" s="196" t="s">
        <v>20</v>
      </c>
      <c r="AB1045" s="196"/>
      <c r="AC1045" s="196"/>
      <c r="AD1045" s="196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1115.3899999999999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1115.3899999999999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-1115.3899999999999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-1115.3899999999999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NO PAGAR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7" t="str">
        <f>IF(C1050&lt;0,"NO PAGAR","COBRAR'")</f>
        <v>NO PAGAR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ADELANTADO</v>
      </c>
      <c r="C1054" s="10">
        <f>IF(Y1005&lt;=0,Y1005*-1)</f>
        <v>1115.3899999999999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1115.3899999999999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1115.3899999999999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1115.3899999999999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0"/>
  <sheetViews>
    <sheetView topLeftCell="E684" zoomScale="80" zoomScaleNormal="80" zoomScalePageLayoutView="118" workbookViewId="0">
      <selection activeCell="N704" sqref="N70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96" t="s">
        <v>77</v>
      </c>
      <c r="F8" s="196"/>
      <c r="G8" s="196"/>
      <c r="H8" s="196"/>
      <c r="O8" s="210" t="s">
        <v>10</v>
      </c>
      <c r="P8" s="210"/>
      <c r="Q8" s="210"/>
      <c r="R8" s="210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11" t="s">
        <v>188</v>
      </c>
      <c r="AL8" s="211"/>
      <c r="AM8" s="211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98" t="s">
        <v>29</v>
      </c>
      <c r="AD97" s="198"/>
      <c r="AE97" s="198"/>
    </row>
    <row r="98" spans="2:41" x14ac:dyDescent="0.25">
      <c r="H98" s="195" t="s">
        <v>28</v>
      </c>
      <c r="I98" s="195"/>
      <c r="J98" s="195"/>
      <c r="V98" s="17"/>
      <c r="AC98" s="198"/>
      <c r="AD98" s="198"/>
      <c r="AE98" s="198"/>
    </row>
    <row r="99" spans="2:41" x14ac:dyDescent="0.25">
      <c r="H99" s="195"/>
      <c r="I99" s="195"/>
      <c r="J99" s="195"/>
      <c r="V99" s="17"/>
      <c r="AC99" s="198"/>
      <c r="AD99" s="198"/>
      <c r="AE99" s="19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 x14ac:dyDescent="0.25">
      <c r="H132" s="195"/>
      <c r="I132" s="195"/>
      <c r="J132" s="195"/>
      <c r="V132" s="17"/>
      <c r="AA132" s="195"/>
      <c r="AB132" s="195"/>
      <c r="AC132" s="19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98" t="s">
        <v>29</v>
      </c>
      <c r="AD170" s="198"/>
      <c r="AE170" s="198"/>
    </row>
    <row r="171" spans="2:31" x14ac:dyDescent="0.25">
      <c r="H171" s="195" t="s">
        <v>28</v>
      </c>
      <c r="I171" s="195"/>
      <c r="J171" s="195"/>
      <c r="V171" s="17"/>
      <c r="AC171" s="198"/>
      <c r="AD171" s="198"/>
      <c r="AE171" s="198"/>
    </row>
    <row r="172" spans="2:31" x14ac:dyDescent="0.25">
      <c r="H172" s="195"/>
      <c r="I172" s="195"/>
      <c r="J172" s="195"/>
      <c r="V172" s="17"/>
      <c r="AC172" s="198"/>
      <c r="AD172" s="198"/>
      <c r="AE172" s="198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 x14ac:dyDescent="0.25">
      <c r="H217" s="195"/>
      <c r="I217" s="195"/>
      <c r="J217" s="195"/>
      <c r="V217" s="17"/>
      <c r="AA217" s="195"/>
      <c r="AB217" s="195"/>
      <c r="AC217" s="195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97" t="str">
        <f>IF(C226&lt;0,"NO PAGAR","COBRAR'")</f>
        <v>NO PAGAR</v>
      </c>
      <c r="C228" s="19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98" t="s">
        <v>29</v>
      </c>
      <c r="AD262" s="198"/>
      <c r="AE262" s="198"/>
    </row>
    <row r="263" spans="2:41" x14ac:dyDescent="0.25">
      <c r="H263" s="195" t="s">
        <v>28</v>
      </c>
      <c r="I263" s="195"/>
      <c r="J263" s="195"/>
      <c r="V263" s="17"/>
      <c r="AC263" s="198"/>
      <c r="AD263" s="198"/>
      <c r="AE263" s="198"/>
    </row>
    <row r="264" spans="2:41" x14ac:dyDescent="0.25">
      <c r="H264" s="195"/>
      <c r="I264" s="195"/>
      <c r="J264" s="195"/>
      <c r="V264" s="17"/>
      <c r="AC264" s="198"/>
      <c r="AD264" s="198"/>
      <c r="AE264" s="198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96" t="s">
        <v>565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565</v>
      </c>
      <c r="AB268" s="196"/>
      <c r="AC268" s="196"/>
      <c r="AD268" s="196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 x14ac:dyDescent="0.25">
      <c r="H309" s="195"/>
      <c r="I309" s="195"/>
      <c r="J309" s="195"/>
      <c r="V309" s="17"/>
      <c r="AA309" s="195"/>
      <c r="AB309" s="195"/>
      <c r="AC309" s="195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IF(B1060="PAGADO",0,C318)</f>
        <v>-6076.113000000003</v>
      </c>
      <c r="AA313" s="196" t="s">
        <v>565</v>
      </c>
      <c r="AB313" s="196"/>
      <c r="AC313" s="196"/>
      <c r="AD313" s="196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209" t="s">
        <v>64</v>
      </c>
      <c r="AC358" s="206" t="s">
        <v>29</v>
      </c>
      <c r="AD358" s="206"/>
      <c r="AE358" s="206"/>
    </row>
    <row r="359" spans="2:41" x14ac:dyDescent="0.25">
      <c r="V359" s="17"/>
      <c r="X359" s="209"/>
      <c r="AC359" s="206"/>
      <c r="AD359" s="206"/>
      <c r="AE359" s="206"/>
    </row>
    <row r="360" spans="2:41" ht="23.25" x14ac:dyDescent="0.35">
      <c r="B360" s="22" t="s">
        <v>64</v>
      </c>
      <c r="V360" s="17"/>
      <c r="X360" s="209"/>
      <c r="AC360" s="206"/>
      <c r="AD360" s="206"/>
      <c r="AE360" s="206"/>
    </row>
    <row r="361" spans="2:41" ht="23.25" x14ac:dyDescent="0.3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95" t="s">
        <v>31</v>
      </c>
      <c r="AB394" s="195"/>
      <c r="AC394" s="195"/>
    </row>
    <row r="395" spans="1:43" ht="15" customHeight="1" x14ac:dyDescent="0.4">
      <c r="H395" s="76"/>
      <c r="I395" s="76"/>
      <c r="J395" s="76"/>
      <c r="V395" s="17"/>
      <c r="AA395" s="195"/>
      <c r="AB395" s="195"/>
      <c r="AC395" s="195"/>
    </row>
    <row r="396" spans="1:43" x14ac:dyDescent="0.25">
      <c r="B396" s="208" t="s">
        <v>64</v>
      </c>
      <c r="F396" s="207" t="s">
        <v>30</v>
      </c>
      <c r="G396" s="207"/>
      <c r="H396" s="207"/>
      <c r="V396" s="17"/>
    </row>
    <row r="397" spans="1:43" x14ac:dyDescent="0.25">
      <c r="B397" s="208"/>
      <c r="F397" s="207"/>
      <c r="G397" s="207"/>
      <c r="H397" s="207"/>
      <c r="V397" s="17"/>
    </row>
    <row r="398" spans="1:43" ht="26.25" customHeight="1" x14ac:dyDescent="0.35">
      <c r="B398" s="208"/>
      <c r="F398" s="207"/>
      <c r="G398" s="207"/>
      <c r="H398" s="207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IF(B1153="PAGADO",0,C404)</f>
        <v>-4920.3502550000012</v>
      </c>
      <c r="AA399" s="196" t="s">
        <v>565</v>
      </c>
      <c r="AB399" s="196"/>
      <c r="AC399" s="196"/>
      <c r="AD399" s="196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97" t="str">
        <f>IF(C404&lt;0,"NO PAGAR","COBRAR'")</f>
        <v>NO PAGAR</v>
      </c>
      <c r="C406" s="19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98" t="s">
        <v>29</v>
      </c>
      <c r="AC434" s="198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565</v>
      </c>
      <c r="AB436" s="196"/>
      <c r="AC436" s="196"/>
      <c r="AD436" s="196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95" t="s">
        <v>31</v>
      </c>
      <c r="AB471" s="195"/>
      <c r="AC471" s="195"/>
    </row>
    <row r="472" spans="1:43" ht="15" customHeight="1" x14ac:dyDescent="0.4">
      <c r="H472" s="76"/>
      <c r="J472" s="76"/>
      <c r="V472" s="17"/>
      <c r="AA472" s="195"/>
      <c r="AB472" s="195"/>
      <c r="AC472" s="19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IF(B1250="PAGADO",0,C479)</f>
        <v>-5841.0592550000019</v>
      </c>
      <c r="AA474" s="196" t="s">
        <v>565</v>
      </c>
      <c r="AB474" s="196"/>
      <c r="AC474" s="196"/>
      <c r="AD474" s="196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98" t="s">
        <v>29</v>
      </c>
      <c r="AD514" s="198"/>
      <c r="AE514" s="198"/>
    </row>
    <row r="515" spans="2:41" ht="24" customHeight="1" x14ac:dyDescent="0.4">
      <c r="H515" s="76" t="s">
        <v>28</v>
      </c>
      <c r="J515" s="76"/>
      <c r="V515" s="17"/>
      <c r="AC515" s="198"/>
      <c r="AD515" s="198"/>
      <c r="AE515" s="198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565</v>
      </c>
      <c r="AB517" s="196"/>
      <c r="AC517" s="196"/>
      <c r="AD517" s="196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6" t="s">
        <v>30</v>
      </c>
      <c r="J554" s="76"/>
      <c r="V554" s="17"/>
      <c r="AA554" s="195" t="s">
        <v>31</v>
      </c>
      <c r="AB554" s="195"/>
      <c r="AC554" s="195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6"/>
      <c r="V594" s="17"/>
    </row>
    <row r="595" spans="2:41" ht="26.25" x14ac:dyDescent="0.4">
      <c r="I595" s="76"/>
      <c r="V595" s="17"/>
    </row>
    <row r="596" spans="2:41" x14ac:dyDescent="0.25">
      <c r="V596" s="17"/>
      <c r="AC596" s="198" t="s">
        <v>29</v>
      </c>
      <c r="AD596" s="198"/>
      <c r="AE596" s="198"/>
    </row>
    <row r="597" spans="2:41" ht="21" customHeight="1" x14ac:dyDescent="0.4">
      <c r="H597" s="76" t="s">
        <v>28</v>
      </c>
      <c r="J597" s="76"/>
      <c r="V597" s="17"/>
      <c r="AC597" s="198"/>
      <c r="AD597" s="198"/>
      <c r="AE597" s="198"/>
    </row>
    <row r="598" spans="2:41" ht="15" customHeight="1" x14ac:dyDescent="0.4">
      <c r="H598" s="76"/>
      <c r="J598" s="76"/>
      <c r="V598" s="17"/>
      <c r="AC598" s="198"/>
      <c r="AD598" s="198"/>
      <c r="AE598" s="198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 x14ac:dyDescent="0.4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 x14ac:dyDescent="0.25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 x14ac:dyDescent="0.25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 x14ac:dyDescent="0.25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 x14ac:dyDescent="0.25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 x14ac:dyDescent="0.25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 x14ac:dyDescent="0.25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 x14ac:dyDescent="0.25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 x14ac:dyDescent="0.25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6" t="s">
        <v>30</v>
      </c>
      <c r="J642" s="76"/>
      <c r="V642" s="17"/>
      <c r="AA642" s="195" t="s">
        <v>31</v>
      </c>
      <c r="AB642" s="195"/>
      <c r="AC642" s="195"/>
    </row>
    <row r="643" spans="2:41" ht="15" customHeight="1" x14ac:dyDescent="0.4">
      <c r="H643" s="76"/>
      <c r="J643" s="76"/>
      <c r="V643" s="17"/>
      <c r="AA643" s="195"/>
      <c r="AB643" s="195"/>
      <c r="AC643" s="195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IF(B1442="PAGADO",0,C650)</f>
        <v>-2759.4602550000018</v>
      </c>
      <c r="AA645" s="196" t="s">
        <v>273</v>
      </c>
      <c r="AB645" s="196"/>
      <c r="AC645" s="196"/>
      <c r="AD645" s="196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197" t="str">
        <f>IF(C650&lt;0,"NO PAGAR","COBRAR'")</f>
        <v>NO PAGAR</v>
      </c>
      <c r="C652" s="197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 x14ac:dyDescent="0.3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8:31" x14ac:dyDescent="0.25">
      <c r="V673" s="17"/>
    </row>
    <row r="674" spans="8:31" x14ac:dyDescent="0.25">
      <c r="V674" s="17"/>
    </row>
    <row r="675" spans="8:31" x14ac:dyDescent="0.25">
      <c r="V675" s="17"/>
    </row>
    <row r="676" spans="8:31" x14ac:dyDescent="0.25">
      <c r="V676" s="17"/>
    </row>
    <row r="677" spans="8:31" x14ac:dyDescent="0.25">
      <c r="V677" s="17"/>
    </row>
    <row r="678" spans="8:31" x14ac:dyDescent="0.25">
      <c r="V678" s="17"/>
    </row>
    <row r="679" spans="8:31" x14ac:dyDescent="0.25">
      <c r="V679" s="17"/>
    </row>
    <row r="680" spans="8:31" x14ac:dyDescent="0.25">
      <c r="V680" s="17"/>
    </row>
    <row r="681" spans="8:31" x14ac:dyDescent="0.25">
      <c r="V681" s="17"/>
    </row>
    <row r="682" spans="8:31" ht="26.25" x14ac:dyDescent="0.4">
      <c r="I682" s="76"/>
      <c r="V682" s="17"/>
    </row>
    <row r="683" spans="8:31" ht="26.25" x14ac:dyDescent="0.4">
      <c r="I683" s="76"/>
      <c r="V683" s="17"/>
    </row>
    <row r="684" spans="8:31" x14ac:dyDescent="0.25">
      <c r="V684" s="17"/>
      <c r="AC684" s="198" t="s">
        <v>29</v>
      </c>
      <c r="AD684" s="198"/>
      <c r="AE684" s="198"/>
    </row>
    <row r="685" spans="8:31" ht="23.25" customHeight="1" x14ac:dyDescent="0.4">
      <c r="H685" s="76" t="s">
        <v>28</v>
      </c>
      <c r="J685" s="76"/>
      <c r="V685" s="17"/>
      <c r="AC685" s="198"/>
      <c r="AD685" s="198"/>
      <c r="AE685" s="198"/>
    </row>
    <row r="686" spans="8:31" ht="15" customHeight="1" x14ac:dyDescent="0.4">
      <c r="H686" s="76"/>
      <c r="J686" s="76"/>
      <c r="V686" s="17"/>
      <c r="AC686" s="198"/>
      <c r="AD686" s="198"/>
      <c r="AE686" s="198"/>
    </row>
    <row r="687" spans="8:31" x14ac:dyDescent="0.25">
      <c r="V687" s="17"/>
    </row>
    <row r="688" spans="8:31" x14ac:dyDescent="0.25">
      <c r="V688" s="17"/>
    </row>
    <row r="689" spans="2:41" ht="23.25" x14ac:dyDescent="0.35">
      <c r="B689" s="22" t="s">
        <v>69</v>
      </c>
      <c r="V689" s="17"/>
      <c r="X689" s="22" t="s">
        <v>69</v>
      </c>
    </row>
    <row r="690" spans="2:41" ht="23.25" x14ac:dyDescent="0.35">
      <c r="B690" s="23" t="s">
        <v>32</v>
      </c>
      <c r="C690" s="20">
        <f>IF(X645="PAGADO",0,Y650)</f>
        <v>-2653.0502550000019</v>
      </c>
      <c r="E690" s="196" t="s">
        <v>273</v>
      </c>
      <c r="F690" s="196"/>
      <c r="G690" s="196"/>
      <c r="H690" s="196"/>
      <c r="V690" s="17"/>
      <c r="X690" s="23" t="s">
        <v>32</v>
      </c>
      <c r="Y690" s="20">
        <f>IF(B690="PAGADO",0,C695)</f>
        <v>-2276.4252550000019</v>
      </c>
      <c r="AA690" s="196" t="s">
        <v>20</v>
      </c>
      <c r="AB690" s="196"/>
      <c r="AC690" s="196"/>
      <c r="AD690" s="196"/>
    </row>
    <row r="691" spans="2:41" x14ac:dyDescent="0.25">
      <c r="B691" s="1" t="s">
        <v>0</v>
      </c>
      <c r="C691" s="19">
        <f>H712</f>
        <v>4634.7299999999996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1270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4634.7299999999996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1280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C717</f>
        <v>6911.1552550000015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1281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2276.4252550000019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25</v>
      </c>
      <c r="C695" s="21">
        <f>C693-C694</f>
        <v>-2276.4252550000019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25">
        <v>45168</v>
      </c>
      <c r="O695" s="3" t="s">
        <v>110</v>
      </c>
      <c r="P695" s="3"/>
      <c r="Q695" s="3"/>
      <c r="R695" s="18">
        <v>100</v>
      </c>
      <c r="S695" s="3"/>
      <c r="V695" s="17"/>
      <c r="X695" s="6" t="s">
        <v>8</v>
      </c>
      <c r="Y695" s="21">
        <f>Y693-Y694</f>
        <v>-2276.4252550000019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 x14ac:dyDescent="0.4">
      <c r="B696" s="199" t="str">
        <f>IF(C695&lt;0,"NO PAGAR","COBRAR")</f>
        <v>NO PAGAR</v>
      </c>
      <c r="C696" s="199"/>
      <c r="E696" s="4">
        <v>45135</v>
      </c>
      <c r="F696" s="3" t="s">
        <v>87</v>
      </c>
      <c r="G696" s="3" t="s">
        <v>1292</v>
      </c>
      <c r="H696" s="5">
        <v>420</v>
      </c>
      <c r="I696" t="s">
        <v>173</v>
      </c>
      <c r="N696" s="25">
        <v>45169</v>
      </c>
      <c r="O696" s="3" t="s">
        <v>1300</v>
      </c>
      <c r="P696" s="3"/>
      <c r="Q696" s="3"/>
      <c r="R696" s="18">
        <v>50</v>
      </c>
      <c r="S696" s="3"/>
      <c r="V696" s="17"/>
      <c r="X696" s="199" t="str">
        <f>IF(Y695&lt;0,"NO PAGAR","COBRAR")</f>
        <v>NO PAGAR</v>
      </c>
      <c r="Y696" s="19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90" t="s">
        <v>9</v>
      </c>
      <c r="C697" s="191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25">
        <v>45170</v>
      </c>
      <c r="O697" s="3" t="s">
        <v>1303</v>
      </c>
      <c r="P697" s="3"/>
      <c r="Q697" s="3"/>
      <c r="R697" s="18">
        <v>700</v>
      </c>
      <c r="S697" s="3"/>
      <c r="V697" s="17"/>
      <c r="X697" s="190" t="s">
        <v>9</v>
      </c>
      <c r="Y697" s="191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25">
        <v>45173</v>
      </c>
      <c r="O698" s="3" t="s">
        <v>1330</v>
      </c>
      <c r="P698" s="3"/>
      <c r="Q698" s="3"/>
      <c r="R698" s="18">
        <v>41.24</v>
      </c>
      <c r="S698" s="3"/>
      <c r="V698" s="17"/>
      <c r="X698" s="9" t="str">
        <f>IF(C695&lt;0,"SALDO ADELANTADO","SALDO A FAVOR'")</f>
        <v>SALDO ADELANTADO</v>
      </c>
      <c r="Y698" s="10">
        <f>IF(C695&lt;=0,C695*-1)</f>
        <v>2276.4252550000019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R708</f>
        <v>3404.0299999999997</v>
      </c>
      <c r="E699" s="4">
        <v>45156</v>
      </c>
      <c r="F699" s="3" t="s">
        <v>87</v>
      </c>
      <c r="G699" s="3" t="s">
        <v>200</v>
      </c>
      <c r="H699" s="5">
        <v>150</v>
      </c>
      <c r="I699" t="s">
        <v>173</v>
      </c>
      <c r="N699" s="25">
        <v>45142</v>
      </c>
      <c r="O699" s="3" t="s">
        <v>1330</v>
      </c>
      <c r="P699" s="3"/>
      <c r="Q699" s="3"/>
      <c r="R699" s="18">
        <v>108.76</v>
      </c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>
        <v>180</v>
      </c>
      <c r="E700" s="4">
        <v>45159</v>
      </c>
      <c r="F700" s="3" t="s">
        <v>87</v>
      </c>
      <c r="G700" s="3" t="s">
        <v>200</v>
      </c>
      <c r="H700" s="5">
        <v>150</v>
      </c>
      <c r="I700" t="s">
        <v>173</v>
      </c>
      <c r="N700" s="25">
        <v>45173</v>
      </c>
      <c r="O700" s="3" t="s">
        <v>1342</v>
      </c>
      <c r="P700" s="3"/>
      <c r="Q700" s="3"/>
      <c r="R700" s="18">
        <v>43.58</v>
      </c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>
        <v>45147</v>
      </c>
      <c r="F701" s="3" t="s">
        <v>724</v>
      </c>
      <c r="G701" s="3" t="s">
        <v>200</v>
      </c>
      <c r="H701" s="5">
        <v>194.06</v>
      </c>
      <c r="I701" t="s">
        <v>174</v>
      </c>
      <c r="N701" s="25">
        <v>45175</v>
      </c>
      <c r="O701" s="3" t="s">
        <v>433</v>
      </c>
      <c r="P701" s="3"/>
      <c r="Q701" s="3"/>
      <c r="R701" s="18">
        <v>170</v>
      </c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>
        <v>45149</v>
      </c>
      <c r="F702" s="3" t="s">
        <v>724</v>
      </c>
      <c r="G702" s="3" t="s">
        <v>200</v>
      </c>
      <c r="H702" s="5">
        <v>145.54</v>
      </c>
      <c r="I702" t="s">
        <v>174</v>
      </c>
      <c r="N702" s="25">
        <v>45175</v>
      </c>
      <c r="O702" s="3" t="s">
        <v>1353</v>
      </c>
      <c r="P702" s="3"/>
      <c r="Q702" s="3"/>
      <c r="R702" s="18">
        <v>59.1</v>
      </c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>
        <v>45152</v>
      </c>
      <c r="F703" s="3" t="s">
        <v>724</v>
      </c>
      <c r="G703" s="3" t="s">
        <v>203</v>
      </c>
      <c r="H703" s="5">
        <v>434.66</v>
      </c>
      <c r="I703" t="s">
        <v>174</v>
      </c>
      <c r="N703" s="25">
        <v>45175</v>
      </c>
      <c r="O703" s="3" t="s">
        <v>1354</v>
      </c>
      <c r="P703" s="3"/>
      <c r="Q703" s="3"/>
      <c r="R703" s="18">
        <v>59.1</v>
      </c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>
        <v>45153</v>
      </c>
      <c r="F704" s="3" t="s">
        <v>1349</v>
      </c>
      <c r="G704" s="3" t="s">
        <v>724</v>
      </c>
      <c r="H704" s="5">
        <v>291.08999999999997</v>
      </c>
      <c r="I704" t="s">
        <v>174</v>
      </c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4">
        <v>45154</v>
      </c>
      <c r="F705" s="3" t="s">
        <v>724</v>
      </c>
      <c r="G705" s="3" t="s">
        <v>520</v>
      </c>
      <c r="H705" s="5">
        <v>133.87</v>
      </c>
      <c r="I705" t="s">
        <v>174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1339</v>
      </c>
      <c r="C706" s="10">
        <f>R717</f>
        <v>674.07500000000005</v>
      </c>
      <c r="E706" s="25">
        <v>45156</v>
      </c>
      <c r="F706" s="3" t="s">
        <v>724</v>
      </c>
      <c r="G706" s="3" t="s">
        <v>200</v>
      </c>
      <c r="H706" s="5">
        <v>145.54</v>
      </c>
      <c r="I706" t="s">
        <v>174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92" t="s">
        <v>7</v>
      </c>
      <c r="AB706" s="193"/>
      <c r="AC706" s="19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E707" s="150">
        <v>45157</v>
      </c>
      <c r="F707" s="149" t="s">
        <v>724</v>
      </c>
      <c r="G707" s="149" t="s">
        <v>203</v>
      </c>
      <c r="H707" s="3">
        <v>344.97</v>
      </c>
      <c r="I707" t="s">
        <v>174</v>
      </c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E708" s="25">
        <v>45122</v>
      </c>
      <c r="F708" s="3" t="s">
        <v>1350</v>
      </c>
      <c r="G708" s="3" t="s">
        <v>200</v>
      </c>
      <c r="H708" s="189">
        <v>120</v>
      </c>
      <c r="I708" t="s">
        <v>173</v>
      </c>
      <c r="N708" s="192" t="s">
        <v>7</v>
      </c>
      <c r="O708" s="193"/>
      <c r="P708" s="193"/>
      <c r="Q708" s="194"/>
      <c r="R708" s="18">
        <f>SUM(R692:R707)</f>
        <v>3404.0299999999997</v>
      </c>
      <c r="S708" s="3"/>
      <c r="V708" s="17"/>
      <c r="X708" s="12"/>
      <c r="Y708" s="10"/>
      <c r="AJ708" s="192" t="s">
        <v>7</v>
      </c>
      <c r="AK708" s="193"/>
      <c r="AL708" s="193"/>
      <c r="AM708" s="194"/>
      <c r="AN708" s="18">
        <f>SUM(AN692:AN707)</f>
        <v>0</v>
      </c>
      <c r="AO708" s="3"/>
    </row>
    <row r="709" spans="2:41" x14ac:dyDescent="0.25">
      <c r="B709" s="12"/>
      <c r="C709" s="10"/>
      <c r="E709" s="25">
        <v>45128</v>
      </c>
      <c r="F709" s="3" t="s">
        <v>1350</v>
      </c>
      <c r="G709" s="3" t="s">
        <v>200</v>
      </c>
      <c r="H709" s="189">
        <v>120</v>
      </c>
      <c r="I709" t="s">
        <v>174</v>
      </c>
      <c r="N709" s="126" t="s">
        <v>471</v>
      </c>
      <c r="O709" s="126" t="s">
        <v>467</v>
      </c>
      <c r="P709" s="127">
        <v>45155.202071760003</v>
      </c>
      <c r="Q709" s="128">
        <v>23.722999999999999</v>
      </c>
      <c r="R709" s="128">
        <v>41.515000000000001</v>
      </c>
      <c r="S709" s="129" t="s">
        <v>1331</v>
      </c>
      <c r="V709" s="17"/>
      <c r="X709" s="12"/>
      <c r="Y709" s="10"/>
    </row>
    <row r="710" spans="2:41" x14ac:dyDescent="0.25">
      <c r="B710" s="12"/>
      <c r="C710" s="10"/>
      <c r="E710" s="3"/>
      <c r="F710" s="3"/>
      <c r="G710" s="3"/>
      <c r="H710" s="189"/>
      <c r="N710" s="126" t="s">
        <v>471</v>
      </c>
      <c r="O710" s="126" t="s">
        <v>467</v>
      </c>
      <c r="P710" s="127">
        <v>45155.887060189998</v>
      </c>
      <c r="Q710" s="128">
        <v>44.573</v>
      </c>
      <c r="R710" s="128">
        <v>78.003</v>
      </c>
      <c r="S710" s="131"/>
      <c r="V710" s="17"/>
      <c r="X710" s="12"/>
      <c r="Y710" s="10"/>
    </row>
    <row r="711" spans="2:41" x14ac:dyDescent="0.25">
      <c r="B711" s="12"/>
      <c r="C711" s="10"/>
      <c r="E711" s="53"/>
      <c r="F711" s="3"/>
      <c r="G711" s="3"/>
      <c r="H711" s="189"/>
      <c r="N711" s="126" t="s">
        <v>469</v>
      </c>
      <c r="O711" s="126" t="s">
        <v>467</v>
      </c>
      <c r="P711" s="127">
        <v>45160.812199070002</v>
      </c>
      <c r="Q711" s="128">
        <v>71.004000000000005</v>
      </c>
      <c r="R711" s="128">
        <v>124.25700000000001</v>
      </c>
      <c r="S711" s="129" t="s">
        <v>874</v>
      </c>
      <c r="V711" s="17"/>
      <c r="X711" s="12"/>
      <c r="Y711" s="10"/>
      <c r="AA711" s="14"/>
    </row>
    <row r="712" spans="2:41" x14ac:dyDescent="0.25">
      <c r="B712" s="12"/>
      <c r="C712" s="10"/>
      <c r="E712" s="3"/>
      <c r="F712" s="3"/>
      <c r="G712" s="3"/>
      <c r="H712" s="18">
        <f>SUM(H692:H711)</f>
        <v>4634.7299999999996</v>
      </c>
      <c r="N712" s="126" t="s">
        <v>469</v>
      </c>
      <c r="O712" s="126" t="s">
        <v>470</v>
      </c>
      <c r="P712" s="127">
        <v>45157.440011569997</v>
      </c>
      <c r="Q712" s="128">
        <v>48.77</v>
      </c>
      <c r="R712" s="128">
        <v>85.35</v>
      </c>
      <c r="S712" s="129" t="s">
        <v>478</v>
      </c>
      <c r="V712" s="17"/>
      <c r="X712" s="12"/>
      <c r="Y712" s="10"/>
    </row>
    <row r="713" spans="2:41" x14ac:dyDescent="0.25">
      <c r="B713" s="12"/>
      <c r="C713" s="10"/>
      <c r="N713" s="126" t="s">
        <v>469</v>
      </c>
      <c r="O713" s="126" t="s">
        <v>470</v>
      </c>
      <c r="P713" s="127">
        <v>45161.47037037</v>
      </c>
      <c r="Q713" s="128">
        <v>17.14</v>
      </c>
      <c r="R713" s="128">
        <v>30</v>
      </c>
      <c r="S713" s="129" t="s">
        <v>892</v>
      </c>
      <c r="V713" s="17"/>
      <c r="X713" s="12"/>
      <c r="Y713" s="10"/>
    </row>
    <row r="714" spans="2:41" x14ac:dyDescent="0.25">
      <c r="B714" s="12"/>
      <c r="C714" s="10"/>
      <c r="N714" s="126" t="s">
        <v>469</v>
      </c>
      <c r="O714" s="126" t="s">
        <v>470</v>
      </c>
      <c r="P714" s="127">
        <v>45163.637418979997</v>
      </c>
      <c r="Q714" s="128">
        <v>67.97</v>
      </c>
      <c r="R714" s="128">
        <v>118.95</v>
      </c>
      <c r="S714" s="129" t="s">
        <v>874</v>
      </c>
      <c r="V714" s="17"/>
      <c r="X714" s="12"/>
      <c r="Y714" s="10"/>
    </row>
    <row r="715" spans="2:41" x14ac:dyDescent="0.25">
      <c r="B715" s="12"/>
      <c r="C715" s="10"/>
      <c r="N715" s="126" t="s">
        <v>471</v>
      </c>
      <c r="O715" s="126" t="s">
        <v>470</v>
      </c>
      <c r="P715" s="127">
        <v>45163.960208329998</v>
      </c>
      <c r="Q715" s="128">
        <v>56.573999999999998</v>
      </c>
      <c r="R715" s="128">
        <v>99</v>
      </c>
      <c r="S715" s="129" t="s">
        <v>1329</v>
      </c>
      <c r="V715" s="17"/>
      <c r="X715" s="12"/>
      <c r="Y715" s="10"/>
    </row>
    <row r="716" spans="2:41" x14ac:dyDescent="0.25">
      <c r="B716" s="11"/>
      <c r="C716" s="10"/>
      <c r="N716" s="126" t="s">
        <v>471</v>
      </c>
      <c r="O716" s="126" t="s">
        <v>470</v>
      </c>
      <c r="P716" s="127">
        <v>45168.578645829999</v>
      </c>
      <c r="Q716" s="128">
        <v>55.426000000000002</v>
      </c>
      <c r="R716" s="128">
        <v>97</v>
      </c>
      <c r="S716" s="129" t="s">
        <v>1329</v>
      </c>
      <c r="V716" s="17"/>
      <c r="X716" s="11"/>
      <c r="Y716" s="10"/>
    </row>
    <row r="717" spans="2:41" x14ac:dyDescent="0.25">
      <c r="B717" s="15" t="s">
        <v>18</v>
      </c>
      <c r="C717" s="16">
        <f>SUM(C698:C716)</f>
        <v>6911.1552550000015</v>
      </c>
      <c r="N717" s="126"/>
      <c r="O717" s="126"/>
      <c r="P717" s="127"/>
      <c r="Q717" s="128"/>
      <c r="R717" s="187">
        <f>SUM(R709:R716)</f>
        <v>674.07500000000005</v>
      </c>
      <c r="S717" s="129"/>
      <c r="V717" s="17"/>
      <c r="X717" s="15" t="s">
        <v>18</v>
      </c>
      <c r="Y717" s="16">
        <f>SUM(Y698:Y716)</f>
        <v>2276.4252550000019</v>
      </c>
    </row>
    <row r="718" spans="2:41" x14ac:dyDescent="0.25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I723" s="17"/>
      <c r="V723" s="17"/>
    </row>
    <row r="724" spans="1:43" x14ac:dyDescent="0.25">
      <c r="I724" s="17"/>
      <c r="V724" s="17"/>
    </row>
    <row r="725" spans="1:43" x14ac:dyDescent="0.25">
      <c r="I725" s="17"/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 x14ac:dyDescent="0.4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 x14ac:dyDescent="0.4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ht="26.25" customHeight="1" x14ac:dyDescent="0.4">
      <c r="H730" s="76" t="s">
        <v>30</v>
      </c>
      <c r="J730" s="76"/>
      <c r="V730" s="17"/>
      <c r="AA730" s="195" t="s">
        <v>31</v>
      </c>
      <c r="AB730" s="195"/>
      <c r="AC730" s="195"/>
    </row>
    <row r="731" spans="1:43" ht="15" customHeight="1" x14ac:dyDescent="0.4">
      <c r="H731" s="76"/>
      <c r="J731" s="76"/>
      <c r="V731" s="17"/>
      <c r="AA731" s="195"/>
      <c r="AB731" s="195"/>
      <c r="AC731" s="19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32</v>
      </c>
      <c r="C735" s="20">
        <f>IF(X690="PAGADO",0,C695)</f>
        <v>-2276.4252550000019</v>
      </c>
      <c r="E735" s="196" t="s">
        <v>20</v>
      </c>
      <c r="F735" s="196"/>
      <c r="G735" s="196"/>
      <c r="H735" s="196"/>
      <c r="V735" s="17"/>
      <c r="X735" s="23" t="s">
        <v>32</v>
      </c>
      <c r="Y735" s="20">
        <f>IF(B1535="PAGADO",0,C740)</f>
        <v>-2276.4252550000019</v>
      </c>
      <c r="AA735" s="196" t="s">
        <v>20</v>
      </c>
      <c r="AB735" s="196"/>
      <c r="AC735" s="196"/>
      <c r="AD735" s="196"/>
    </row>
    <row r="736" spans="1:43" x14ac:dyDescent="0.25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C763</f>
        <v>2276.4252550000019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2276.4252550000019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-2276.4252550000019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-2276.4252550000019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NO PAGAR</v>
      </c>
      <c r="Y741" s="197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 x14ac:dyDescent="0.35">
      <c r="B742" s="197" t="str">
        <f>IF(C740&lt;0,"NO PAGAR","COBRAR'")</f>
        <v>NO PAGAR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IF(Y695&lt;0,"SALDO ADELANTADO","SALDO A FAVOR '")</f>
        <v>SALDO ADELANTADO</v>
      </c>
      <c r="C744" s="10">
        <f>IF(Y695&lt;=0,Y695*-1)</f>
        <v>2276.4252550000019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2276.4252550000019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92" t="s">
        <v>7</v>
      </c>
      <c r="F751" s="193"/>
      <c r="G751" s="194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0</v>
      </c>
      <c r="AO753" s="3"/>
    </row>
    <row r="754" spans="2:41" x14ac:dyDescent="0.25">
      <c r="B754" s="12"/>
      <c r="C754" s="10"/>
      <c r="V754" s="17"/>
      <c r="X754" s="12"/>
      <c r="Y754" s="10"/>
    </row>
    <row r="755" spans="2:41" x14ac:dyDescent="0.25">
      <c r="B755" s="12"/>
      <c r="C755" s="10"/>
      <c r="V755" s="17"/>
      <c r="X755" s="12"/>
      <c r="Y755" s="10"/>
    </row>
    <row r="756" spans="2:41" x14ac:dyDescent="0.25">
      <c r="B756" s="12"/>
      <c r="C756" s="10"/>
      <c r="E756" s="14"/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2276.4252550000019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2276.4252550000019</v>
      </c>
      <c r="Z763" t="s">
        <v>22</v>
      </c>
      <c r="AA763" t="s">
        <v>21</v>
      </c>
    </row>
    <row r="764" spans="2:41" x14ac:dyDescent="0.25">
      <c r="E764" s="1" t="s">
        <v>19</v>
      </c>
      <c r="V764" s="17"/>
      <c r="AA764" s="1" t="s">
        <v>19</v>
      </c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ht="26.25" x14ac:dyDescent="0.4">
      <c r="I775" s="76"/>
      <c r="V775" s="17"/>
    </row>
    <row r="776" spans="2:41" ht="26.25" x14ac:dyDescent="0.4">
      <c r="I776" s="76"/>
      <c r="V776" s="17"/>
    </row>
    <row r="777" spans="2:41" x14ac:dyDescent="0.25">
      <c r="V777" s="17"/>
      <c r="AC777" s="198" t="s">
        <v>29</v>
      </c>
      <c r="AD777" s="198"/>
      <c r="AE777" s="198"/>
    </row>
    <row r="778" spans="2:41" ht="15" customHeight="1" x14ac:dyDescent="0.4">
      <c r="H778" s="76" t="s">
        <v>28</v>
      </c>
      <c r="J778" s="76"/>
      <c r="V778" s="17"/>
      <c r="AC778" s="198"/>
      <c r="AD778" s="198"/>
      <c r="AE778" s="198"/>
    </row>
    <row r="779" spans="2:41" ht="15" customHeight="1" x14ac:dyDescent="0.4">
      <c r="H779" s="76"/>
      <c r="J779" s="76"/>
      <c r="V779" s="17"/>
      <c r="AC779" s="198"/>
      <c r="AD779" s="198"/>
      <c r="AE779" s="198"/>
    </row>
    <row r="780" spans="2:41" x14ac:dyDescent="0.25">
      <c r="V780" s="17"/>
    </row>
    <row r="781" spans="2:41" x14ac:dyDescent="0.25">
      <c r="V781" s="17"/>
    </row>
    <row r="782" spans="2:41" ht="23.25" x14ac:dyDescent="0.35">
      <c r="B782" s="22" t="s">
        <v>70</v>
      </c>
      <c r="V782" s="17"/>
      <c r="X782" s="22" t="s">
        <v>70</v>
      </c>
    </row>
    <row r="783" spans="2:41" ht="23.25" x14ac:dyDescent="0.35">
      <c r="B783" s="23" t="s">
        <v>32</v>
      </c>
      <c r="C783" s="20">
        <f>IF(X735="PAGADO",0,Y740)</f>
        <v>-2276.4252550000019</v>
      </c>
      <c r="E783" s="196" t="s">
        <v>20</v>
      </c>
      <c r="F783" s="196"/>
      <c r="G783" s="196"/>
      <c r="H783" s="196"/>
      <c r="V783" s="17"/>
      <c r="X783" s="23" t="s">
        <v>32</v>
      </c>
      <c r="Y783" s="20">
        <f>IF(B783="PAGADO",0,C788)</f>
        <v>-2276.4252550000019</v>
      </c>
      <c r="AA783" s="196" t="s">
        <v>20</v>
      </c>
      <c r="AB783" s="196"/>
      <c r="AC783" s="196"/>
      <c r="AD783" s="196"/>
    </row>
    <row r="784" spans="2:41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C810</f>
        <v>2276.4252550000019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2276.4252550000019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25</v>
      </c>
      <c r="C788" s="21">
        <f>C786-C787</f>
        <v>-2276.4252550000019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-2276.4252550000019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 x14ac:dyDescent="0.4">
      <c r="B789" s="199" t="str">
        <f>IF(C788&lt;0,"NO PAGAR","COBRAR")</f>
        <v>NO PAGAR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tr">
        <f>IF(Y788&lt;0,"NO PAGAR","COBRAR")</f>
        <v>NO PAGAR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IF(C824&lt;0,"SALDO A FAVOR","SALDO ADELANTAD0'")</f>
        <v>SALDO ADELANTAD0'</v>
      </c>
      <c r="C791" s="10">
        <f>IF(Y735&lt;=0,Y735*-1)</f>
        <v>2276.4252550000019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2276.4252550000019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1"/>
      <c r="C809" s="10"/>
      <c r="V809" s="17"/>
      <c r="X809" s="11"/>
      <c r="Y809" s="10"/>
    </row>
    <row r="810" spans="2:41" x14ac:dyDescent="0.25">
      <c r="B810" s="15" t="s">
        <v>18</v>
      </c>
      <c r="C810" s="16">
        <f>SUM(C791:C809)</f>
        <v>2276.4252550000019</v>
      </c>
      <c r="V810" s="17"/>
      <c r="X810" s="15" t="s">
        <v>18</v>
      </c>
      <c r="Y810" s="16">
        <f>SUM(Y791:Y809)</f>
        <v>2276.4252550000019</v>
      </c>
    </row>
    <row r="811" spans="2:41" x14ac:dyDescent="0.25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I816" s="17"/>
      <c r="V816" s="17"/>
    </row>
    <row r="817" spans="1:43" x14ac:dyDescent="0.25">
      <c r="I817" s="17"/>
      <c r="V817" s="17"/>
    </row>
    <row r="818" spans="1:43" x14ac:dyDescent="0.25">
      <c r="I818" s="17"/>
      <c r="V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 x14ac:dyDescent="0.4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 x14ac:dyDescent="0.4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V822" s="17"/>
    </row>
    <row r="823" spans="1:43" ht="15" customHeight="1" x14ac:dyDescent="0.4">
      <c r="H823" s="76" t="s">
        <v>30</v>
      </c>
      <c r="J823" s="76"/>
      <c r="V823" s="17"/>
      <c r="AA823" s="195" t="s">
        <v>31</v>
      </c>
      <c r="AB823" s="195"/>
      <c r="AC823" s="195"/>
    </row>
    <row r="824" spans="1:43" ht="15" customHeight="1" x14ac:dyDescent="0.4">
      <c r="H824" s="76"/>
      <c r="J824" s="76"/>
      <c r="V824" s="17"/>
      <c r="AA824" s="195"/>
      <c r="AB824" s="195"/>
      <c r="AC824" s="195"/>
    </row>
    <row r="825" spans="1:43" x14ac:dyDescent="0.25">
      <c r="V825" s="17"/>
    </row>
    <row r="826" spans="1:43" x14ac:dyDescent="0.25">
      <c r="V826" s="17"/>
    </row>
    <row r="827" spans="1:43" ht="23.25" x14ac:dyDescent="0.35">
      <c r="B827" s="24" t="s">
        <v>70</v>
      </c>
      <c r="V827" s="17"/>
      <c r="X827" s="22" t="s">
        <v>70</v>
      </c>
    </row>
    <row r="828" spans="1:43" ht="23.25" x14ac:dyDescent="0.35">
      <c r="B828" s="23" t="s">
        <v>32</v>
      </c>
      <c r="C828" s="20">
        <f>IF(X783="PAGADO",0,C788)</f>
        <v>-2276.4252550000019</v>
      </c>
      <c r="E828" s="196" t="s">
        <v>20</v>
      </c>
      <c r="F828" s="196"/>
      <c r="G828" s="196"/>
      <c r="H828" s="196"/>
      <c r="V828" s="17"/>
      <c r="X828" s="23" t="s">
        <v>32</v>
      </c>
      <c r="Y828" s="20">
        <f>IF(B1628="PAGADO",0,C833)</f>
        <v>-2276.4252550000019</v>
      </c>
      <c r="AA828" s="196" t="s">
        <v>20</v>
      </c>
      <c r="AB828" s="196"/>
      <c r="AC828" s="196"/>
      <c r="AD828" s="196"/>
    </row>
    <row r="829" spans="1:43" x14ac:dyDescent="0.25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 x14ac:dyDescent="0.25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9</v>
      </c>
      <c r="C832" s="20">
        <f>C856</f>
        <v>2276.4252550000019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2276.4252550000019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6" t="s">
        <v>26</v>
      </c>
      <c r="C833" s="21">
        <f>C831-C832</f>
        <v>-2276.4252550000019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-2276.4252550000019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7" t="str">
        <f>IF(Y833&lt;0,"NO PAGAR","COBRAR'")</f>
        <v>NO PAGAR</v>
      </c>
      <c r="Y834" s="197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197" t="str">
        <f>IF(C833&lt;0,"NO PAGAR","COBRAR'")</f>
        <v>NO PAGAR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IF(Y788&lt;0,"SALDO ADELANTADO","SALDO A FAVOR '")</f>
        <v>SALDO ADELANTADO</v>
      </c>
      <c r="C837" s="10">
        <f>IF(Y788&lt;=0,Y788*-1)</f>
        <v>2276.4252550000019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2276.4252550000019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E849" s="14"/>
      <c r="V849" s="17"/>
      <c r="X849" s="12"/>
      <c r="Y849" s="10"/>
      <c r="AA849" s="14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2276.4252550000019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2276.4252550000019</v>
      </c>
      <c r="Z856" t="s">
        <v>22</v>
      </c>
      <c r="AA856" t="s">
        <v>21</v>
      </c>
    </row>
    <row r="857" spans="2:27" x14ac:dyDescent="0.25">
      <c r="E857" s="1" t="s">
        <v>19</v>
      </c>
      <c r="V857" s="17"/>
      <c r="AA857" s="1" t="s">
        <v>19</v>
      </c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ht="26.25" x14ac:dyDescent="0.4">
      <c r="I869" s="76"/>
      <c r="V869" s="17"/>
    </row>
    <row r="870" spans="2:41" ht="26.25" x14ac:dyDescent="0.4">
      <c r="I870" s="76"/>
      <c r="V870" s="17"/>
    </row>
    <row r="871" spans="2:41" x14ac:dyDescent="0.25">
      <c r="V871" s="17"/>
      <c r="AC871" s="198" t="s">
        <v>29</v>
      </c>
      <c r="AD871" s="198"/>
      <c r="AE871" s="198"/>
    </row>
    <row r="872" spans="2:41" ht="15" customHeight="1" x14ac:dyDescent="0.4">
      <c r="H872" s="76" t="s">
        <v>28</v>
      </c>
      <c r="J872" s="76"/>
      <c r="V872" s="17"/>
      <c r="AC872" s="198"/>
      <c r="AD872" s="198"/>
      <c r="AE872" s="198"/>
    </row>
    <row r="873" spans="2:41" ht="15" customHeight="1" x14ac:dyDescent="0.4">
      <c r="H873" s="76"/>
      <c r="J873" s="76"/>
      <c r="V873" s="17"/>
      <c r="AC873" s="198"/>
      <c r="AD873" s="198"/>
      <c r="AE873" s="198"/>
    </row>
    <row r="874" spans="2:41" x14ac:dyDescent="0.25">
      <c r="V874" s="17"/>
    </row>
    <row r="875" spans="2:41" x14ac:dyDescent="0.25">
      <c r="V875" s="17"/>
    </row>
    <row r="876" spans="2:41" ht="23.25" x14ac:dyDescent="0.35">
      <c r="B876" s="22" t="s">
        <v>71</v>
      </c>
      <c r="V876" s="17"/>
      <c r="X876" s="22" t="s">
        <v>71</v>
      </c>
    </row>
    <row r="877" spans="2:41" ht="23.25" x14ac:dyDescent="0.35">
      <c r="B877" s="23" t="s">
        <v>32</v>
      </c>
      <c r="C877" s="20">
        <f>IF(X828="PAGADO",0,Y833)</f>
        <v>-2276.4252550000019</v>
      </c>
      <c r="E877" s="196" t="s">
        <v>20</v>
      </c>
      <c r="F877" s="196"/>
      <c r="G877" s="196"/>
      <c r="H877" s="196"/>
      <c r="V877" s="17"/>
      <c r="X877" s="23" t="s">
        <v>32</v>
      </c>
      <c r="Y877" s="20">
        <f>IF(B877="PAGADO",0,C882)</f>
        <v>-2276.4252550000019</v>
      </c>
      <c r="AA877" s="196" t="s">
        <v>20</v>
      </c>
      <c r="AB877" s="196"/>
      <c r="AC877" s="196"/>
      <c r="AD877" s="196"/>
    </row>
    <row r="878" spans="2:41" x14ac:dyDescent="0.25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 x14ac:dyDescent="0.25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9</v>
      </c>
      <c r="C881" s="20">
        <f>C904</f>
        <v>2276.4252550000019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2276.4252550000019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6" t="s">
        <v>25</v>
      </c>
      <c r="C882" s="21">
        <f>C880-C881</f>
        <v>-2276.4252550000019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-2276.4252550000019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 x14ac:dyDescent="0.4">
      <c r="B883" s="199" t="str">
        <f>IF(C882&lt;0,"NO PAGAR","COBRAR")</f>
        <v>NO PAGAR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tr">
        <f>IF(Y882&lt;0,"NO PAGAR","COBRAR")</f>
        <v>NO PAGAR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IF(C918&lt;0,"SALDO A FAVOR","SALDO ADELANTAD0'")</f>
        <v>SALDO ADELANTAD0'</v>
      </c>
      <c r="C885" s="10">
        <f>IF(Y833&lt;=0,Y833*-1)</f>
        <v>2276.4252550000019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2276.4252550000019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E898" s="14"/>
      <c r="V898" s="17"/>
      <c r="X898" s="12"/>
      <c r="Y898" s="10"/>
      <c r="AA898" s="14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2276.4252550000019</v>
      </c>
      <c r="V904" s="17"/>
      <c r="X904" s="15" t="s">
        <v>18</v>
      </c>
      <c r="Y904" s="16">
        <f>SUM(Y885:Y903)</f>
        <v>2276.4252550000019</v>
      </c>
    </row>
    <row r="905" spans="2:27" x14ac:dyDescent="0.25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 x14ac:dyDescent="0.25">
      <c r="E906" s="1" t="s">
        <v>19</v>
      </c>
      <c r="V906" s="17"/>
      <c r="AA906" s="1" t="s">
        <v>19</v>
      </c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I910" s="17"/>
      <c r="V910" s="17"/>
    </row>
    <row r="911" spans="2:27" x14ac:dyDescent="0.25">
      <c r="I911" s="17"/>
      <c r="V911" s="17"/>
    </row>
    <row r="912" spans="2:27" x14ac:dyDescent="0.25">
      <c r="I912" s="17"/>
      <c r="V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 x14ac:dyDescent="0.4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 x14ac:dyDescent="0.4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V916" s="17"/>
    </row>
    <row r="917" spans="1:43" ht="15" customHeight="1" x14ac:dyDescent="0.4">
      <c r="H917" s="76" t="s">
        <v>30</v>
      </c>
      <c r="J917" s="76"/>
      <c r="V917" s="17"/>
      <c r="AA917" s="195" t="s">
        <v>31</v>
      </c>
      <c r="AB917" s="195"/>
      <c r="AC917" s="195"/>
    </row>
    <row r="918" spans="1:43" ht="15" customHeight="1" x14ac:dyDescent="0.4">
      <c r="H918" s="76"/>
      <c r="J918" s="76"/>
      <c r="V918" s="17"/>
      <c r="AA918" s="195"/>
      <c r="AB918" s="195"/>
      <c r="AC918" s="195"/>
    </row>
    <row r="919" spans="1:43" x14ac:dyDescent="0.25">
      <c r="V919" s="17"/>
    </row>
    <row r="920" spans="1:43" x14ac:dyDescent="0.25">
      <c r="V920" s="17"/>
    </row>
    <row r="921" spans="1:43" ht="23.25" x14ac:dyDescent="0.35">
      <c r="B921" s="24" t="s">
        <v>73</v>
      </c>
      <c r="V921" s="17"/>
      <c r="X921" s="22" t="s">
        <v>71</v>
      </c>
    </row>
    <row r="922" spans="1:43" ht="23.25" x14ac:dyDescent="0.35">
      <c r="B922" s="23" t="s">
        <v>32</v>
      </c>
      <c r="C922" s="20">
        <f>IF(X877="PAGADO",0,C882)</f>
        <v>-2276.4252550000019</v>
      </c>
      <c r="E922" s="196" t="s">
        <v>20</v>
      </c>
      <c r="F922" s="196"/>
      <c r="G922" s="196"/>
      <c r="H922" s="196"/>
      <c r="V922" s="17"/>
      <c r="X922" s="23" t="s">
        <v>32</v>
      </c>
      <c r="Y922" s="20">
        <f>IF(B1722="PAGADO",0,C927)</f>
        <v>-2276.4252550000019</v>
      </c>
      <c r="AA922" s="196" t="s">
        <v>20</v>
      </c>
      <c r="AB922" s="196"/>
      <c r="AC922" s="196"/>
      <c r="AD922" s="196"/>
    </row>
    <row r="923" spans="1:43" x14ac:dyDescent="0.25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 x14ac:dyDescent="0.25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9</v>
      </c>
      <c r="C926" s="20">
        <f>C950</f>
        <v>2276.4252550000019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2276.4252550000019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6" t="s">
        <v>26</v>
      </c>
      <c r="C927" s="21">
        <f>C925-C926</f>
        <v>-2276.4252550000019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-2276.4252550000019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7" t="str">
        <f>IF(Y927&lt;0,"NO PAGAR","COBRAR'")</f>
        <v>NO PAGAR</v>
      </c>
      <c r="Y928" s="197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197" t="str">
        <f>IF(C927&lt;0,"NO PAGAR","COBRAR'")</f>
        <v>NO PAGAR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IF(Y882&lt;0,"SALDO ADELANTADO","SALDO A FAVOR '")</f>
        <v>SALDO ADELANTADO</v>
      </c>
      <c r="C931" s="10">
        <f>IF(Y882&lt;=0,Y882*-1)</f>
        <v>2276.4252550000019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2276.4252550000019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E943" s="14"/>
      <c r="V943" s="17"/>
      <c r="X943" s="12"/>
      <c r="Y943" s="10"/>
      <c r="AA943" s="14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1"/>
      <c r="C949" s="10"/>
      <c r="V949" s="17"/>
      <c r="X949" s="11"/>
      <c r="Y949" s="10"/>
    </row>
    <row r="950" spans="2:27" x14ac:dyDescent="0.25">
      <c r="B950" s="15" t="s">
        <v>18</v>
      </c>
      <c r="C950" s="16">
        <f>SUM(C931:C949)</f>
        <v>2276.4252550000019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2276.4252550000019</v>
      </c>
      <c r="Z950" t="s">
        <v>22</v>
      </c>
      <c r="AA950" t="s">
        <v>21</v>
      </c>
    </row>
    <row r="951" spans="2:27" x14ac:dyDescent="0.25">
      <c r="E951" s="1" t="s">
        <v>19</v>
      </c>
      <c r="V951" s="17"/>
      <c r="AA951" s="1" t="s">
        <v>19</v>
      </c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ht="26.25" x14ac:dyDescent="0.4">
      <c r="I962" s="76"/>
      <c r="V962" s="17"/>
    </row>
    <row r="963" spans="2:41" ht="26.25" x14ac:dyDescent="0.4">
      <c r="I963" s="76"/>
      <c r="V963" s="17"/>
    </row>
    <row r="964" spans="2:41" x14ac:dyDescent="0.25">
      <c r="V964" s="17"/>
      <c r="AC964" s="198" t="s">
        <v>29</v>
      </c>
      <c r="AD964" s="198"/>
      <c r="AE964" s="198"/>
    </row>
    <row r="965" spans="2:41" ht="15" customHeight="1" x14ac:dyDescent="0.4">
      <c r="H965" s="76" t="s">
        <v>28</v>
      </c>
      <c r="J965" s="76"/>
      <c r="V965" s="17"/>
      <c r="AC965" s="198"/>
      <c r="AD965" s="198"/>
      <c r="AE965" s="198"/>
    </row>
    <row r="966" spans="2:41" ht="15" customHeight="1" x14ac:dyDescent="0.4">
      <c r="H966" s="76"/>
      <c r="J966" s="76"/>
      <c r="V966" s="17"/>
      <c r="AC966" s="198"/>
      <c r="AD966" s="198"/>
      <c r="AE966" s="198"/>
    </row>
    <row r="967" spans="2:41" x14ac:dyDescent="0.25">
      <c r="V967" s="17"/>
    </row>
    <row r="968" spans="2:41" x14ac:dyDescent="0.25">
      <c r="V968" s="17"/>
    </row>
    <row r="969" spans="2:41" ht="23.25" x14ac:dyDescent="0.35">
      <c r="B969" s="22" t="s">
        <v>72</v>
      </c>
      <c r="V969" s="17"/>
      <c r="X969" s="22" t="s">
        <v>74</v>
      </c>
    </row>
    <row r="970" spans="2:41" ht="23.25" x14ac:dyDescent="0.35">
      <c r="B970" s="23" t="s">
        <v>32</v>
      </c>
      <c r="C970" s="20">
        <f>IF(X922="PAGADO",0,Y927)</f>
        <v>-2276.4252550000019</v>
      </c>
      <c r="E970" s="196" t="s">
        <v>20</v>
      </c>
      <c r="F970" s="196"/>
      <c r="G970" s="196"/>
      <c r="H970" s="196"/>
      <c r="V970" s="17"/>
      <c r="X970" s="23" t="s">
        <v>32</v>
      </c>
      <c r="Y970" s="20">
        <f>IF(B970="PAGADO",0,C975)</f>
        <v>-2276.4252550000019</v>
      </c>
      <c r="AA970" s="196" t="s">
        <v>20</v>
      </c>
      <c r="AB970" s="196"/>
      <c r="AC970" s="196"/>
      <c r="AD970" s="196"/>
    </row>
    <row r="971" spans="2:41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9</v>
      </c>
      <c r="C974" s="20">
        <f>C997</f>
        <v>2276.4252550000019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2276.4252550000019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6" t="s">
        <v>25</v>
      </c>
      <c r="C975" s="21">
        <f>C973-C974</f>
        <v>-2276.4252550000019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-2276.4252550000019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 x14ac:dyDescent="0.4">
      <c r="B976" s="199" t="str">
        <f>IF(C975&lt;0,"NO PAGAR","COBRAR")</f>
        <v>NO PAGAR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tr">
        <f>IF(Y975&lt;0,"NO PAGAR","COBRAR")</f>
        <v>NO PAGAR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IF(C1011&lt;0,"SALDO A FAVOR","SALDO ADELANTAD0'")</f>
        <v>SALDO ADELANTAD0'</v>
      </c>
      <c r="C978" s="10">
        <f>IF(Y922&lt;=0,Y922*-1)</f>
        <v>2276.4252550000019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2276.4252550000019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1"/>
      <c r="C996" s="10"/>
      <c r="V996" s="17"/>
      <c r="X996" s="11"/>
      <c r="Y996" s="10"/>
    </row>
    <row r="997" spans="1:43" x14ac:dyDescent="0.25">
      <c r="B997" s="15" t="s">
        <v>18</v>
      </c>
      <c r="C997" s="16">
        <f>SUM(C978:C996)</f>
        <v>2276.4252550000019</v>
      </c>
      <c r="V997" s="17"/>
      <c r="X997" s="15" t="s">
        <v>18</v>
      </c>
      <c r="Y997" s="16">
        <f>SUM(Y978:Y996)</f>
        <v>2276.4252550000019</v>
      </c>
    </row>
    <row r="998" spans="1:43" x14ac:dyDescent="0.25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 x14ac:dyDescent="0.25">
      <c r="E999" s="1" t="s">
        <v>19</v>
      </c>
      <c r="V999" s="17"/>
      <c r="AA999" s="1" t="s">
        <v>19</v>
      </c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I1003" s="17"/>
      <c r="V1003" s="17"/>
    </row>
    <row r="1004" spans="1:43" x14ac:dyDescent="0.25">
      <c r="I1004" s="17"/>
      <c r="V1004" s="17"/>
    </row>
    <row r="1005" spans="1:43" x14ac:dyDescent="0.25">
      <c r="I1005" s="17"/>
      <c r="V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 x14ac:dyDescent="0.4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 x14ac:dyDescent="0.4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 x14ac:dyDescent="0.25">
      <c r="V1009" s="17"/>
    </row>
    <row r="1010" spans="2:41" ht="15" customHeight="1" x14ac:dyDescent="0.4">
      <c r="H1010" s="76" t="s">
        <v>30</v>
      </c>
      <c r="J1010" s="76"/>
      <c r="V1010" s="17"/>
      <c r="AA1010" s="195" t="s">
        <v>31</v>
      </c>
      <c r="AB1010" s="195"/>
      <c r="AC1010" s="195"/>
    </row>
    <row r="1011" spans="2:41" ht="15" customHeight="1" x14ac:dyDescent="0.4">
      <c r="H1011" s="76"/>
      <c r="J1011" s="76"/>
      <c r="V1011" s="17"/>
      <c r="AA1011" s="195"/>
      <c r="AB1011" s="195"/>
      <c r="AC1011" s="195"/>
    </row>
    <row r="1012" spans="2:41" x14ac:dyDescent="0.25">
      <c r="V1012" s="17"/>
    </row>
    <row r="1013" spans="2:41" x14ac:dyDescent="0.25">
      <c r="V1013" s="17"/>
    </row>
    <row r="1014" spans="2:41" ht="23.25" x14ac:dyDescent="0.35">
      <c r="B1014" s="24" t="s">
        <v>72</v>
      </c>
      <c r="V1014" s="17"/>
      <c r="X1014" s="22" t="s">
        <v>72</v>
      </c>
    </row>
    <row r="1015" spans="2:41" ht="23.25" x14ac:dyDescent="0.35">
      <c r="B1015" s="23" t="s">
        <v>32</v>
      </c>
      <c r="C1015" s="20">
        <f>IF(X970="PAGADO",0,C975)</f>
        <v>-2276.4252550000019</v>
      </c>
      <c r="E1015" s="196" t="s">
        <v>20</v>
      </c>
      <c r="F1015" s="196"/>
      <c r="G1015" s="196"/>
      <c r="H1015" s="196"/>
      <c r="V1015" s="17"/>
      <c r="X1015" s="23" t="s">
        <v>32</v>
      </c>
      <c r="Y1015" s="20">
        <f>IF(B1815="PAGADO",0,C1020)</f>
        <v>-2276.4252550000019</v>
      </c>
      <c r="AA1015" s="196" t="s">
        <v>20</v>
      </c>
      <c r="AB1015" s="196"/>
      <c r="AC1015" s="196"/>
      <c r="AD1015" s="196"/>
    </row>
    <row r="1016" spans="2:41" x14ac:dyDescent="0.25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 x14ac:dyDescent="0.25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9</v>
      </c>
      <c r="C1019" s="20">
        <f>C1043</f>
        <v>2276.4252550000019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2276.4252550000019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6" t="s">
        <v>26</v>
      </c>
      <c r="C1020" s="21">
        <f>C1018-C1019</f>
        <v>-2276.4252550000019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-2276.4252550000019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7" t="str">
        <f>IF(Y1020&lt;0,"NO PAGAR","COBRAR'")</f>
        <v>NO PAGAR</v>
      </c>
      <c r="Y1021" s="197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 x14ac:dyDescent="0.35">
      <c r="B1022" s="197" t="str">
        <f>IF(C1020&lt;0,"NO PAGAR","COBRAR'")</f>
        <v>NO PAGAR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IF(Y975&lt;0,"SALDO ADELANTADO","SALDO A FAVOR '")</f>
        <v>SALDO ADELANTADO</v>
      </c>
      <c r="C1024" s="10">
        <f>IF(Y975&lt;=0,Y975*-1)</f>
        <v>2276.4252550000019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2276.4252550000019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E1036" s="14"/>
      <c r="V1036" s="17"/>
      <c r="X1036" s="12"/>
      <c r="Y1036" s="10"/>
      <c r="AA1036" s="14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1"/>
      <c r="C1042" s="10"/>
      <c r="V1042" s="17"/>
      <c r="X1042" s="11"/>
      <c r="Y1042" s="10"/>
    </row>
    <row r="1043" spans="2:27" x14ac:dyDescent="0.25">
      <c r="B1043" s="15" t="s">
        <v>18</v>
      </c>
      <c r="C1043" s="16">
        <f>SUM(C1024:C1042)</f>
        <v>2276.4252550000019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2276.4252550000019</v>
      </c>
      <c r="Z1043" t="s">
        <v>22</v>
      </c>
      <c r="AA1043" t="s">
        <v>21</v>
      </c>
    </row>
    <row r="1044" spans="2:27" x14ac:dyDescent="0.25">
      <c r="E1044" s="1" t="s">
        <v>19</v>
      </c>
      <c r="V1044" s="17"/>
      <c r="AA1044" s="1" t="s">
        <v>19</v>
      </c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</sheetData>
  <mergeCells count="275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C720" zoomScale="82" zoomScaleNormal="82" workbookViewId="0">
      <selection activeCell="N731" sqref="N7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316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 x14ac:dyDescent="0.25">
      <c r="H141" s="195"/>
      <c r="I141" s="195"/>
      <c r="J141" s="195"/>
      <c r="V141" s="17"/>
      <c r="AA141" s="195"/>
      <c r="AB141" s="195"/>
      <c r="AC141" s="195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98" t="s">
        <v>29</v>
      </c>
      <c r="AD188" s="198"/>
      <c r="AE188" s="198"/>
    </row>
    <row r="189" spans="8:31" x14ac:dyDescent="0.25">
      <c r="H189" s="195" t="s">
        <v>28</v>
      </c>
      <c r="I189" s="195"/>
      <c r="J189" s="195"/>
      <c r="V189" s="17"/>
      <c r="AC189" s="198"/>
      <c r="AD189" s="198"/>
      <c r="AE189" s="198"/>
    </row>
    <row r="190" spans="8:31" x14ac:dyDescent="0.25">
      <c r="H190" s="195"/>
      <c r="I190" s="195"/>
      <c r="J190" s="195"/>
      <c r="V190" s="17"/>
      <c r="AC190" s="198"/>
      <c r="AD190" s="198"/>
      <c r="AE190" s="198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96" t="s">
        <v>360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 x14ac:dyDescent="0.25">
      <c r="H235" s="195"/>
      <c r="I235" s="195"/>
      <c r="J235" s="195"/>
      <c r="V235" s="17"/>
      <c r="AA235" s="195"/>
      <c r="AB235" s="195"/>
      <c r="AC235" s="195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360</v>
      </c>
      <c r="AB239" s="196"/>
      <c r="AC239" s="196"/>
      <c r="AD239" s="196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98" t="s">
        <v>29</v>
      </c>
      <c r="AD280" s="198"/>
      <c r="AE280" s="198"/>
    </row>
    <row r="281" spans="2:41" x14ac:dyDescent="0.25">
      <c r="H281" s="195" t="s">
        <v>28</v>
      </c>
      <c r="I281" s="195"/>
      <c r="J281" s="195"/>
      <c r="V281" s="17"/>
      <c r="AC281" s="198"/>
      <c r="AD281" s="198"/>
      <c r="AE281" s="198"/>
    </row>
    <row r="282" spans="2:41" x14ac:dyDescent="0.25">
      <c r="H282" s="195"/>
      <c r="I282" s="195"/>
      <c r="J282" s="195"/>
      <c r="V282" s="17"/>
      <c r="AC282" s="198"/>
      <c r="AD282" s="198"/>
      <c r="AE282" s="198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96" t="s">
        <v>360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360</v>
      </c>
      <c r="AB286" s="196"/>
      <c r="AC286" s="196"/>
      <c r="AD286" s="196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 x14ac:dyDescent="0.25">
      <c r="H327" s="195"/>
      <c r="I327" s="195"/>
      <c r="J327" s="195"/>
      <c r="V327" s="17"/>
      <c r="AA327" s="195"/>
      <c r="AB327" s="195"/>
      <c r="AC327" s="195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96" t="s">
        <v>360</v>
      </c>
      <c r="F331" s="196"/>
      <c r="G331" s="196"/>
      <c r="H331" s="196"/>
      <c r="V331" s="17"/>
      <c r="X331" s="23" t="s">
        <v>32</v>
      </c>
      <c r="Y331" s="20">
        <f>IF(B1094="PAGADO",0,C336)</f>
        <v>-457.30000000000018</v>
      </c>
      <c r="AA331" s="196" t="s">
        <v>61</v>
      </c>
      <c r="AB331" s="196"/>
      <c r="AC331" s="196"/>
      <c r="AD331" s="196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95" t="s">
        <v>28</v>
      </c>
      <c r="I374" s="195"/>
      <c r="J374" s="195"/>
      <c r="V374" s="17"/>
    </row>
    <row r="375" spans="2:41" x14ac:dyDescent="0.25">
      <c r="H375" s="195"/>
      <c r="I375" s="195"/>
      <c r="J375" s="195"/>
      <c r="V375" s="17"/>
    </row>
    <row r="376" spans="2:41" x14ac:dyDescent="0.25">
      <c r="V376" s="17"/>
      <c r="X376" s="209" t="s">
        <v>64</v>
      </c>
      <c r="AB376" s="206" t="s">
        <v>29</v>
      </c>
      <c r="AC376" s="206"/>
      <c r="AD376" s="206"/>
    </row>
    <row r="377" spans="2:41" x14ac:dyDescent="0.25">
      <c r="V377" s="17"/>
      <c r="X377" s="209"/>
      <c r="AB377" s="206"/>
      <c r="AC377" s="206"/>
      <c r="AD377" s="206"/>
    </row>
    <row r="378" spans="2:41" ht="23.25" x14ac:dyDescent="0.35">
      <c r="B378" s="22" t="s">
        <v>64</v>
      </c>
      <c r="V378" s="17"/>
      <c r="X378" s="209"/>
      <c r="AB378" s="206"/>
      <c r="AC378" s="206"/>
      <c r="AD378" s="206"/>
    </row>
    <row r="379" spans="2:41" ht="23.25" x14ac:dyDescent="0.35">
      <c r="B379" s="23" t="s">
        <v>32</v>
      </c>
      <c r="C379" s="20">
        <f>IF(X331="PAGADO",0,Y336)</f>
        <v>-852.37000000000012</v>
      </c>
      <c r="E379" s="196" t="s">
        <v>360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 x14ac:dyDescent="0.25">
      <c r="H414" s="195"/>
      <c r="I414" s="195"/>
      <c r="J414" s="195"/>
      <c r="V414" s="17"/>
      <c r="AA414" s="195"/>
      <c r="AB414" s="195"/>
      <c r="AC414" s="195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96" t="s">
        <v>360</v>
      </c>
      <c r="F418" s="196"/>
      <c r="G418" s="196"/>
      <c r="H418" s="196"/>
      <c r="V418" s="17"/>
      <c r="X418" s="23" t="s">
        <v>32</v>
      </c>
      <c r="Y418" s="20">
        <f>IF(B1187="PAGADO",0,C423)</f>
        <v>-980.52000000000021</v>
      </c>
      <c r="AA418" s="196" t="s">
        <v>843</v>
      </c>
      <c r="AB418" s="196"/>
      <c r="AC418" s="196"/>
      <c r="AD418" s="196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95" t="s">
        <v>28</v>
      </c>
      <c r="I459" s="195"/>
      <c r="J459" s="19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95"/>
      <c r="I460" s="195"/>
      <c r="J460" s="19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96" t="s">
        <v>360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 x14ac:dyDescent="0.25">
      <c r="H499" s="195"/>
      <c r="I499" s="195"/>
      <c r="J499" s="195"/>
      <c r="V499" s="17"/>
      <c r="AA499" s="195"/>
      <c r="AB499" s="195"/>
      <c r="AC499" s="195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IF(B1284="PAGADO",0,C508)</f>
        <v>-237.65000000000032</v>
      </c>
      <c r="AA503" s="196" t="s">
        <v>360</v>
      </c>
      <c r="AB503" s="196"/>
      <c r="AC503" s="196"/>
      <c r="AD503" s="196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8" t="s">
        <v>29</v>
      </c>
      <c r="AD546" s="198"/>
      <c r="AE546" s="198"/>
    </row>
    <row r="547" spans="2:41" x14ac:dyDescent="0.25">
      <c r="H547" s="195" t="s">
        <v>28</v>
      </c>
      <c r="I547" s="195"/>
      <c r="J547" s="195"/>
      <c r="V547" s="17"/>
      <c r="AC547" s="198"/>
      <c r="AD547" s="198"/>
      <c r="AE547" s="198"/>
    </row>
    <row r="548" spans="2:41" x14ac:dyDescent="0.25">
      <c r="H548" s="195"/>
      <c r="I548" s="195"/>
      <c r="J548" s="195"/>
      <c r="V548" s="17"/>
      <c r="AC548" s="198"/>
      <c r="AD548" s="198"/>
      <c r="AE548" s="198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96" t="s">
        <v>360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 x14ac:dyDescent="0.3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 x14ac:dyDescent="0.25">
      <c r="H585" s="195"/>
      <c r="I585" s="195"/>
      <c r="J585" s="195"/>
      <c r="V585" s="17"/>
      <c r="AA585" s="195"/>
      <c r="AB585" s="195"/>
      <c r="AC585" s="195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IF(B1383="PAGADO",0,C594)</f>
        <v>-95.040000000000191</v>
      </c>
      <c r="AA589" s="196" t="s">
        <v>360</v>
      </c>
      <c r="AB589" s="196"/>
      <c r="AC589" s="196"/>
      <c r="AD589" s="196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 x14ac:dyDescent="0.3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 x14ac:dyDescent="0.25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98" t="s">
        <v>29</v>
      </c>
      <c r="AD625" s="198"/>
      <c r="AE625" s="198"/>
    </row>
    <row r="626" spans="2:41" x14ac:dyDescent="0.25">
      <c r="H626" s="195" t="s">
        <v>28</v>
      </c>
      <c r="I626" s="195"/>
      <c r="J626" s="195"/>
      <c r="V626" s="17"/>
      <c r="AC626" s="198"/>
      <c r="AD626" s="198"/>
      <c r="AE626" s="198"/>
    </row>
    <row r="627" spans="2:41" x14ac:dyDescent="0.25">
      <c r="H627" s="195"/>
      <c r="I627" s="195"/>
      <c r="J627" s="195"/>
      <c r="V627" s="17"/>
      <c r="AC627" s="198"/>
      <c r="AD627" s="198"/>
      <c r="AE627" s="198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 x14ac:dyDescent="0.4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 x14ac:dyDescent="0.25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 x14ac:dyDescent="0.25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 x14ac:dyDescent="0.25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 x14ac:dyDescent="0.25">
      <c r="H672" s="195"/>
      <c r="I672" s="195"/>
      <c r="J672" s="195"/>
      <c r="V672" s="17"/>
      <c r="AA672" s="195"/>
      <c r="AB672" s="195"/>
      <c r="AC672" s="195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IF(B1476="PAGADO",0,C681)</f>
        <v>-874.42000000000007</v>
      </c>
      <c r="AA676" s="196" t="s">
        <v>204</v>
      </c>
      <c r="AB676" s="196"/>
      <c r="AC676" s="196"/>
      <c r="AD676" s="196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 x14ac:dyDescent="0.3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98" t="s">
        <v>29</v>
      </c>
      <c r="AD718" s="198"/>
      <c r="AE718" s="198"/>
    </row>
    <row r="719" spans="5:31" x14ac:dyDescent="0.25">
      <c r="H719" s="195" t="s">
        <v>28</v>
      </c>
      <c r="I719" s="195"/>
      <c r="J719" s="195"/>
      <c r="V719" s="17"/>
      <c r="AC719" s="198"/>
      <c r="AD719" s="198"/>
      <c r="AE719" s="198"/>
    </row>
    <row r="720" spans="5:31" x14ac:dyDescent="0.25">
      <c r="H720" s="195"/>
      <c r="I720" s="195"/>
      <c r="J720" s="195"/>
      <c r="V720" s="17"/>
      <c r="AC720" s="198"/>
      <c r="AD720" s="198"/>
      <c r="AE720" s="198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V724" s="17"/>
      <c r="X724" s="23" t="s">
        <v>32</v>
      </c>
      <c r="Y724" s="20">
        <f>IF(B724="PAGADO",0,C729)</f>
        <v>-875.54</v>
      </c>
      <c r="AA724" s="196" t="s">
        <v>20</v>
      </c>
      <c r="AB724" s="196"/>
      <c r="AC724" s="196"/>
      <c r="AD724" s="196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875.54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-875.54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0</v>
      </c>
      <c r="AO742" s="3"/>
    </row>
    <row r="743" spans="2:41" x14ac:dyDescent="0.25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 x14ac:dyDescent="0.25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 x14ac:dyDescent="0.25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3183.54</v>
      </c>
      <c r="V751" s="17"/>
      <c r="X751" s="15" t="s">
        <v>18</v>
      </c>
      <c r="Y751" s="16">
        <f>SUM(Y732:Y750)</f>
        <v>875.54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x14ac:dyDescent="0.25">
      <c r="H764" s="195" t="s">
        <v>30</v>
      </c>
      <c r="I764" s="195"/>
      <c r="J764" s="195"/>
      <c r="V764" s="17"/>
      <c r="AA764" s="195" t="s">
        <v>31</v>
      </c>
      <c r="AB764" s="195"/>
      <c r="AC764" s="195"/>
    </row>
    <row r="765" spans="1:43" x14ac:dyDescent="0.25">
      <c r="H765" s="195"/>
      <c r="I765" s="195"/>
      <c r="J765" s="195"/>
      <c r="V765" s="17"/>
      <c r="AA765" s="195"/>
      <c r="AB765" s="195"/>
      <c r="AC765" s="195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-875.54</v>
      </c>
      <c r="E769" s="196" t="s">
        <v>20</v>
      </c>
      <c r="F769" s="196"/>
      <c r="G769" s="196"/>
      <c r="H769" s="196"/>
      <c r="V769" s="17"/>
      <c r="X769" s="23" t="s">
        <v>32</v>
      </c>
      <c r="Y769" s="20">
        <f>IF(B1569="PAGADO",0,C774)</f>
        <v>-875.54</v>
      </c>
      <c r="AA769" s="196" t="s">
        <v>20</v>
      </c>
      <c r="AB769" s="196"/>
      <c r="AC769" s="196"/>
      <c r="AD769" s="196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875.54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875.54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-875.54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-875.54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7" t="str">
        <f>IF(Y774&lt;0,"NO PAGAR","COBRAR'")</f>
        <v>NO PAGAR</v>
      </c>
      <c r="Y775" s="19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97" t="str">
        <f>IF(C774&lt;0,"NO PAGAR","COBRAR'")</f>
        <v>NO PAGAR</v>
      </c>
      <c r="C776" s="19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90" t="s">
        <v>9</v>
      </c>
      <c r="C777" s="19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90" t="s">
        <v>9</v>
      </c>
      <c r="Y777" s="19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875.54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875.54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92" t="s">
        <v>7</v>
      </c>
      <c r="F785" s="193"/>
      <c r="G785" s="19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92" t="s">
        <v>7</v>
      </c>
      <c r="AB785" s="193"/>
      <c r="AC785" s="19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92" t="s">
        <v>7</v>
      </c>
      <c r="O787" s="193"/>
      <c r="P787" s="193"/>
      <c r="Q787" s="194"/>
      <c r="R787" s="18">
        <f>SUM(R771:R786)</f>
        <v>0</v>
      </c>
      <c r="S787" s="3"/>
      <c r="V787" s="17"/>
      <c r="X787" s="12"/>
      <c r="Y787" s="10"/>
      <c r="AJ787" s="192" t="s">
        <v>7</v>
      </c>
      <c r="AK787" s="193"/>
      <c r="AL787" s="193"/>
      <c r="AM787" s="194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875.54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875.54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98" t="s">
        <v>29</v>
      </c>
      <c r="AD811" s="198"/>
      <c r="AE811" s="198"/>
    </row>
    <row r="812" spans="2:31" x14ac:dyDescent="0.25">
      <c r="H812" s="195" t="s">
        <v>28</v>
      </c>
      <c r="I812" s="195"/>
      <c r="J812" s="195"/>
      <c r="V812" s="17"/>
      <c r="AC812" s="198"/>
      <c r="AD812" s="198"/>
      <c r="AE812" s="198"/>
    </row>
    <row r="813" spans="2:31" x14ac:dyDescent="0.25">
      <c r="H813" s="195"/>
      <c r="I813" s="195"/>
      <c r="J813" s="195"/>
      <c r="V813" s="17"/>
      <c r="AC813" s="198"/>
      <c r="AD813" s="198"/>
      <c r="AE813" s="198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-875.54</v>
      </c>
      <c r="E817" s="196" t="s">
        <v>20</v>
      </c>
      <c r="F817" s="196"/>
      <c r="G817" s="196"/>
      <c r="H817" s="196"/>
      <c r="V817" s="17"/>
      <c r="X817" s="23" t="s">
        <v>32</v>
      </c>
      <c r="Y817" s="20">
        <f>IF(B817="PAGADO",0,C822)</f>
        <v>-875.54</v>
      </c>
      <c r="AA817" s="196" t="s">
        <v>20</v>
      </c>
      <c r="AB817" s="196"/>
      <c r="AC817" s="196"/>
      <c r="AD817" s="196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875.54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875.54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-875.54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-875.54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99" t="str">
        <f>IF(C822&lt;0,"NO PAGAR","COBRAR")</f>
        <v>NO PAGAR</v>
      </c>
      <c r="C823" s="19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9" t="str">
        <f>IF(Y822&lt;0,"NO PAGAR","COBRAR")</f>
        <v>NO PAGAR</v>
      </c>
      <c r="Y823" s="19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90" t="s">
        <v>9</v>
      </c>
      <c r="C824" s="19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0" t="s">
        <v>9</v>
      </c>
      <c r="Y824" s="19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875.54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875.54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92" t="s">
        <v>7</v>
      </c>
      <c r="F833" s="193"/>
      <c r="G833" s="19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92" t="s">
        <v>7</v>
      </c>
      <c r="AB833" s="193"/>
      <c r="AC833" s="19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92" t="s">
        <v>7</v>
      </c>
      <c r="O835" s="193"/>
      <c r="P835" s="193"/>
      <c r="Q835" s="194"/>
      <c r="R835" s="18">
        <f>SUM(R819:R834)</f>
        <v>0</v>
      </c>
      <c r="S835" s="3"/>
      <c r="V835" s="17"/>
      <c r="X835" s="12"/>
      <c r="Y835" s="10"/>
      <c r="AJ835" s="192" t="s">
        <v>7</v>
      </c>
      <c r="AK835" s="193"/>
      <c r="AL835" s="193"/>
      <c r="AM835" s="194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875.54</v>
      </c>
      <c r="V844" s="17"/>
      <c r="X844" s="15" t="s">
        <v>18</v>
      </c>
      <c r="Y844" s="16">
        <f>SUM(Y825:Y843)</f>
        <v>875.54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x14ac:dyDescent="0.25">
      <c r="H857" s="195" t="s">
        <v>30</v>
      </c>
      <c r="I857" s="195"/>
      <c r="J857" s="195"/>
      <c r="V857" s="17"/>
      <c r="AA857" s="195" t="s">
        <v>31</v>
      </c>
      <c r="AB857" s="195"/>
      <c r="AC857" s="195"/>
    </row>
    <row r="858" spans="1:43" x14ac:dyDescent="0.25">
      <c r="H858" s="195"/>
      <c r="I858" s="195"/>
      <c r="J858" s="195"/>
      <c r="V858" s="17"/>
      <c r="AA858" s="195"/>
      <c r="AB858" s="195"/>
      <c r="AC858" s="195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-875.54</v>
      </c>
      <c r="E862" s="196" t="s">
        <v>20</v>
      </c>
      <c r="F862" s="196"/>
      <c r="G862" s="196"/>
      <c r="H862" s="196"/>
      <c r="V862" s="17"/>
      <c r="X862" s="23" t="s">
        <v>32</v>
      </c>
      <c r="Y862" s="20">
        <f>IF(B1662="PAGADO",0,C867)</f>
        <v>-875.54</v>
      </c>
      <c r="AA862" s="196" t="s">
        <v>20</v>
      </c>
      <c r="AB862" s="196"/>
      <c r="AC862" s="196"/>
      <c r="AD862" s="196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875.54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875.54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-875.54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-875.54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7" t="str">
        <f>IF(Y867&lt;0,"NO PAGAR","COBRAR'")</f>
        <v>NO PAGAR</v>
      </c>
      <c r="Y868" s="19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97" t="str">
        <f>IF(C867&lt;0,"NO PAGAR","COBRAR'")</f>
        <v>NO PAGAR</v>
      </c>
      <c r="C869" s="19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90" t="s">
        <v>9</v>
      </c>
      <c r="C870" s="19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90" t="s">
        <v>9</v>
      </c>
      <c r="Y870" s="19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875.54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875.54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92" t="s">
        <v>7</v>
      </c>
      <c r="F878" s="193"/>
      <c r="G878" s="19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92" t="s">
        <v>7</v>
      </c>
      <c r="AB878" s="193"/>
      <c r="AC878" s="19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92" t="s">
        <v>7</v>
      </c>
      <c r="O880" s="193"/>
      <c r="P880" s="193"/>
      <c r="Q880" s="194"/>
      <c r="R880" s="18">
        <f>SUM(R864:R879)</f>
        <v>0</v>
      </c>
      <c r="S880" s="3"/>
      <c r="V880" s="17"/>
      <c r="X880" s="12"/>
      <c r="Y880" s="10"/>
      <c r="AJ880" s="192" t="s">
        <v>7</v>
      </c>
      <c r="AK880" s="193"/>
      <c r="AL880" s="193"/>
      <c r="AM880" s="194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875.54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875.54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98" t="s">
        <v>29</v>
      </c>
      <c r="AD905" s="198"/>
      <c r="AE905" s="198"/>
    </row>
    <row r="906" spans="2:41" x14ac:dyDescent="0.25">
      <c r="H906" s="195" t="s">
        <v>28</v>
      </c>
      <c r="I906" s="195"/>
      <c r="J906" s="195"/>
      <c r="V906" s="17"/>
      <c r="AC906" s="198"/>
      <c r="AD906" s="198"/>
      <c r="AE906" s="198"/>
    </row>
    <row r="907" spans="2:41" x14ac:dyDescent="0.25">
      <c r="H907" s="195"/>
      <c r="I907" s="195"/>
      <c r="J907" s="195"/>
      <c r="V907" s="17"/>
      <c r="AC907" s="198"/>
      <c r="AD907" s="198"/>
      <c r="AE907" s="198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-875.54</v>
      </c>
      <c r="E911" s="196" t="s">
        <v>20</v>
      </c>
      <c r="F911" s="196"/>
      <c r="G911" s="196"/>
      <c r="H911" s="196"/>
      <c r="V911" s="17"/>
      <c r="X911" s="23" t="s">
        <v>32</v>
      </c>
      <c r="Y911" s="20">
        <f>IF(B911="PAGADO",0,C916)</f>
        <v>-875.54</v>
      </c>
      <c r="AA911" s="196" t="s">
        <v>20</v>
      </c>
      <c r="AB911" s="196"/>
      <c r="AC911" s="196"/>
      <c r="AD911" s="196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875.54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875.54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-875.54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-875.54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99" t="str">
        <f>IF(C916&lt;0,"NO PAGAR","COBRAR")</f>
        <v>NO PAGAR</v>
      </c>
      <c r="C917" s="19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9" t="str">
        <f>IF(Y916&lt;0,"NO PAGAR","COBRAR")</f>
        <v>NO PAGAR</v>
      </c>
      <c r="Y917" s="19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90" t="s">
        <v>9</v>
      </c>
      <c r="C918" s="19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0" t="s">
        <v>9</v>
      </c>
      <c r="Y918" s="19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875.54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875.54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92" t="s">
        <v>7</v>
      </c>
      <c r="F927" s="193"/>
      <c r="G927" s="19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92" t="s">
        <v>7</v>
      </c>
      <c r="AB927" s="193"/>
      <c r="AC927" s="19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92" t="s">
        <v>7</v>
      </c>
      <c r="O929" s="193"/>
      <c r="P929" s="193"/>
      <c r="Q929" s="194"/>
      <c r="R929" s="18">
        <f>SUM(R913:R928)</f>
        <v>0</v>
      </c>
      <c r="S929" s="3"/>
      <c r="V929" s="17"/>
      <c r="X929" s="12"/>
      <c r="Y929" s="10"/>
      <c r="AJ929" s="192" t="s">
        <v>7</v>
      </c>
      <c r="AK929" s="193"/>
      <c r="AL929" s="193"/>
      <c r="AM929" s="194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875.54</v>
      </c>
      <c r="V938" s="17"/>
      <c r="X938" s="15" t="s">
        <v>18</v>
      </c>
      <c r="Y938" s="16">
        <f>SUM(Y919:Y937)</f>
        <v>875.54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x14ac:dyDescent="0.25">
      <c r="H951" s="195" t="s">
        <v>30</v>
      </c>
      <c r="I951" s="195"/>
      <c r="J951" s="195"/>
      <c r="V951" s="17"/>
      <c r="AA951" s="195" t="s">
        <v>31</v>
      </c>
      <c r="AB951" s="195"/>
      <c r="AC951" s="195"/>
    </row>
    <row r="952" spans="1:43" x14ac:dyDescent="0.25">
      <c r="H952" s="195"/>
      <c r="I952" s="195"/>
      <c r="J952" s="195"/>
      <c r="V952" s="17"/>
      <c r="AA952" s="195"/>
      <c r="AB952" s="195"/>
      <c r="AC952" s="195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-875.54</v>
      </c>
      <c r="E956" s="196" t="s">
        <v>20</v>
      </c>
      <c r="F956" s="196"/>
      <c r="G956" s="196"/>
      <c r="H956" s="196"/>
      <c r="V956" s="17"/>
      <c r="X956" s="23" t="s">
        <v>32</v>
      </c>
      <c r="Y956" s="20">
        <f>IF(B1756="PAGADO",0,C961)</f>
        <v>-875.54</v>
      </c>
      <c r="AA956" s="196" t="s">
        <v>20</v>
      </c>
      <c r="AB956" s="196"/>
      <c r="AC956" s="196"/>
      <c r="AD956" s="196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875.54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875.54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-875.54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-875.54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7" t="str">
        <f>IF(Y961&lt;0,"NO PAGAR","COBRAR'")</f>
        <v>NO PAGAR</v>
      </c>
      <c r="Y962" s="19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97" t="str">
        <f>IF(C961&lt;0,"NO PAGAR","COBRAR'")</f>
        <v>NO PAGAR</v>
      </c>
      <c r="C963" s="19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90" t="s">
        <v>9</v>
      </c>
      <c r="C964" s="19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90" t="s">
        <v>9</v>
      </c>
      <c r="Y964" s="19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875.54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875.54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92" t="s">
        <v>7</v>
      </c>
      <c r="F972" s="193"/>
      <c r="G972" s="19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92" t="s">
        <v>7</v>
      </c>
      <c r="AB972" s="193"/>
      <c r="AC972" s="19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92" t="s">
        <v>7</v>
      </c>
      <c r="O974" s="193"/>
      <c r="P974" s="193"/>
      <c r="Q974" s="194"/>
      <c r="R974" s="18">
        <f>SUM(R958:R973)</f>
        <v>0</v>
      </c>
      <c r="S974" s="3"/>
      <c r="V974" s="17"/>
      <c r="X974" s="12"/>
      <c r="Y974" s="10"/>
      <c r="AJ974" s="192" t="s">
        <v>7</v>
      </c>
      <c r="AK974" s="193"/>
      <c r="AL974" s="193"/>
      <c r="AM974" s="194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875.54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875.54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98" t="s">
        <v>29</v>
      </c>
      <c r="AD998" s="198"/>
      <c r="AE998" s="198"/>
    </row>
    <row r="999" spans="2:41" x14ac:dyDescent="0.25">
      <c r="H999" s="195" t="s">
        <v>28</v>
      </c>
      <c r="I999" s="195"/>
      <c r="J999" s="195"/>
      <c r="V999" s="17"/>
      <c r="AC999" s="198"/>
      <c r="AD999" s="198"/>
      <c r="AE999" s="198"/>
    </row>
    <row r="1000" spans="2:41" x14ac:dyDescent="0.25">
      <c r="H1000" s="195"/>
      <c r="I1000" s="195"/>
      <c r="J1000" s="195"/>
      <c r="V1000" s="17"/>
      <c r="AC1000" s="198"/>
      <c r="AD1000" s="198"/>
      <c r="AE1000" s="198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-875.54</v>
      </c>
      <c r="E1004" s="196" t="s">
        <v>20</v>
      </c>
      <c r="F1004" s="196"/>
      <c r="G1004" s="196"/>
      <c r="H1004" s="196"/>
      <c r="V1004" s="17"/>
      <c r="X1004" s="23" t="s">
        <v>32</v>
      </c>
      <c r="Y1004" s="20">
        <f>IF(B1004="PAGADO",0,C1009)</f>
        <v>-875.54</v>
      </c>
      <c r="AA1004" s="196" t="s">
        <v>20</v>
      </c>
      <c r="AB1004" s="196"/>
      <c r="AC1004" s="196"/>
      <c r="AD1004" s="196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875.54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875.54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-875.54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-875.54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99" t="str">
        <f>IF(C1009&lt;0,"NO PAGAR","COBRAR")</f>
        <v>NO PAGAR</v>
      </c>
      <c r="C1010" s="19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9" t="str">
        <f>IF(Y1009&lt;0,"NO PAGAR","COBRAR")</f>
        <v>NO PAGAR</v>
      </c>
      <c r="Y1010" s="19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90" t="s">
        <v>9</v>
      </c>
      <c r="C1011" s="19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0" t="s">
        <v>9</v>
      </c>
      <c r="Y1011" s="19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875.54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875.54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92" t="s">
        <v>7</v>
      </c>
      <c r="F1020" s="193"/>
      <c r="G1020" s="19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92" t="s">
        <v>7</v>
      </c>
      <c r="AB1020" s="193"/>
      <c r="AC1020" s="19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92" t="s">
        <v>7</v>
      </c>
      <c r="O1022" s="193"/>
      <c r="P1022" s="193"/>
      <c r="Q1022" s="194"/>
      <c r="R1022" s="18">
        <f>SUM(R1006:R1021)</f>
        <v>0</v>
      </c>
      <c r="S1022" s="3"/>
      <c r="V1022" s="17"/>
      <c r="X1022" s="12"/>
      <c r="Y1022" s="10"/>
      <c r="AJ1022" s="192" t="s">
        <v>7</v>
      </c>
      <c r="AK1022" s="193"/>
      <c r="AL1022" s="193"/>
      <c r="AM1022" s="194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875.54</v>
      </c>
      <c r="V1031" s="17"/>
      <c r="X1031" s="15" t="s">
        <v>18</v>
      </c>
      <c r="Y1031" s="16">
        <f>SUM(Y1012:Y1030)</f>
        <v>875.54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x14ac:dyDescent="0.25">
      <c r="H1044" s="195" t="s">
        <v>30</v>
      </c>
      <c r="I1044" s="195"/>
      <c r="J1044" s="195"/>
      <c r="V1044" s="17"/>
      <c r="AA1044" s="195" t="s">
        <v>31</v>
      </c>
      <c r="AB1044" s="195"/>
      <c r="AC1044" s="195"/>
    </row>
    <row r="1045" spans="1:43" x14ac:dyDescent="0.25">
      <c r="H1045" s="195"/>
      <c r="I1045" s="195"/>
      <c r="J1045" s="195"/>
      <c r="V1045" s="17"/>
      <c r="AA1045" s="195"/>
      <c r="AB1045" s="195"/>
      <c r="AC1045" s="195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-875.54</v>
      </c>
      <c r="E1049" s="196" t="s">
        <v>20</v>
      </c>
      <c r="F1049" s="196"/>
      <c r="G1049" s="196"/>
      <c r="H1049" s="196"/>
      <c r="V1049" s="17"/>
      <c r="X1049" s="23" t="s">
        <v>32</v>
      </c>
      <c r="Y1049" s="20">
        <f>IF(B1849="PAGADO",0,C1054)</f>
        <v>-875.54</v>
      </c>
      <c r="AA1049" s="196" t="s">
        <v>20</v>
      </c>
      <c r="AB1049" s="196"/>
      <c r="AC1049" s="196"/>
      <c r="AD1049" s="196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875.54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875.54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-875.54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-875.54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7" t="str">
        <f>IF(Y1054&lt;0,"NO PAGAR","COBRAR'")</f>
        <v>NO PAGAR</v>
      </c>
      <c r="Y1055" s="19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97" t="str">
        <f>IF(C1054&lt;0,"NO PAGAR","COBRAR'")</f>
        <v>NO PAGAR</v>
      </c>
      <c r="C1056" s="19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90" t="s">
        <v>9</v>
      </c>
      <c r="C1057" s="19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90" t="s">
        <v>9</v>
      </c>
      <c r="Y1057" s="19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875.54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875.54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92" t="s">
        <v>7</v>
      </c>
      <c r="F1065" s="193"/>
      <c r="G1065" s="19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92" t="s">
        <v>7</v>
      </c>
      <c r="AB1065" s="193"/>
      <c r="AC1065" s="19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92" t="s">
        <v>7</v>
      </c>
      <c r="O1067" s="193"/>
      <c r="P1067" s="193"/>
      <c r="Q1067" s="194"/>
      <c r="R1067" s="18">
        <f>SUM(R1051:R1066)</f>
        <v>0</v>
      </c>
      <c r="S1067" s="3"/>
      <c r="V1067" s="17"/>
      <c r="X1067" s="12"/>
      <c r="Y1067" s="10"/>
      <c r="AJ1067" s="192" t="s">
        <v>7</v>
      </c>
      <c r="AK1067" s="193"/>
      <c r="AL1067" s="193"/>
      <c r="AM1067" s="194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875.54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875.54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4"/>
  <sheetViews>
    <sheetView topLeftCell="A701" zoomScale="89" zoomScaleNormal="89" workbookViewId="0">
      <selection activeCell="D717" sqref="D71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8" t="s">
        <v>29</v>
      </c>
      <c r="AD185" s="198"/>
      <c r="AE185" s="198"/>
    </row>
    <row r="186" spans="2:41" x14ac:dyDescent="0.25">
      <c r="H186" s="195" t="s">
        <v>28</v>
      </c>
      <c r="I186" s="195"/>
      <c r="J186" s="195"/>
      <c r="V186" s="17"/>
      <c r="AC186" s="198"/>
      <c r="AD186" s="198"/>
      <c r="AE186" s="198"/>
    </row>
    <row r="187" spans="2:41" x14ac:dyDescent="0.25">
      <c r="H187" s="195"/>
      <c r="I187" s="195"/>
      <c r="J187" s="195"/>
      <c r="V187" s="17"/>
      <c r="AC187" s="198"/>
      <c r="AD187" s="198"/>
      <c r="AE187" s="19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 x14ac:dyDescent="0.25">
      <c r="H232" s="195"/>
      <c r="I232" s="195"/>
      <c r="J232" s="195"/>
      <c r="V232" s="17"/>
      <c r="AA232" s="195"/>
      <c r="AB232" s="195"/>
      <c r="AC232" s="19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8" t="s">
        <v>29</v>
      </c>
      <c r="AD277" s="198"/>
      <c r="AE277" s="198"/>
    </row>
    <row r="278" spans="2:41" x14ac:dyDescent="0.25">
      <c r="H278" s="195" t="s">
        <v>28</v>
      </c>
      <c r="I278" s="195"/>
      <c r="J278" s="195"/>
      <c r="V278" s="17"/>
      <c r="AC278" s="198"/>
      <c r="AD278" s="198"/>
      <c r="AE278" s="198"/>
    </row>
    <row r="279" spans="2:41" x14ac:dyDescent="0.25">
      <c r="H279" s="195"/>
      <c r="I279" s="195"/>
      <c r="J279" s="195"/>
      <c r="V279" s="17"/>
      <c r="AC279" s="198"/>
      <c r="AD279" s="198"/>
      <c r="AE279" s="19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 x14ac:dyDescent="0.25">
      <c r="H324" s="195"/>
      <c r="I324" s="195"/>
      <c r="J324" s="195"/>
      <c r="V324" s="17"/>
      <c r="AA324" s="195"/>
      <c r="AB324" s="195"/>
      <c r="AC324" s="19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IF(B1074="PAGADO",0,C333)</f>
        <v>0</v>
      </c>
      <c r="AA328" s="196" t="s">
        <v>20</v>
      </c>
      <c r="AB328" s="196"/>
      <c r="AC328" s="196"/>
      <c r="AD328" s="19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5" t="s">
        <v>28</v>
      </c>
      <c r="I371" s="195"/>
      <c r="J371" s="195"/>
      <c r="V371" s="17"/>
    </row>
    <row r="372" spans="2:41" x14ac:dyDescent="0.25">
      <c r="H372" s="195"/>
      <c r="I372" s="195"/>
      <c r="J372" s="195"/>
      <c r="V372" s="17"/>
    </row>
    <row r="373" spans="2:41" x14ac:dyDescent="0.25">
      <c r="V373" s="17"/>
      <c r="X373" s="209" t="s">
        <v>64</v>
      </c>
      <c r="AB373" s="206" t="s">
        <v>29</v>
      </c>
      <c r="AC373" s="206"/>
      <c r="AD373" s="206"/>
    </row>
    <row r="374" spans="2:41" x14ac:dyDescent="0.25">
      <c r="V374" s="17"/>
      <c r="X374" s="209"/>
      <c r="AB374" s="206"/>
      <c r="AC374" s="206"/>
      <c r="AD374" s="206"/>
    </row>
    <row r="375" spans="2:41" ht="23.25" x14ac:dyDescent="0.35">
      <c r="B375" s="22" t="s">
        <v>64</v>
      </c>
      <c r="V375" s="17"/>
      <c r="X375" s="209"/>
      <c r="AB375" s="206"/>
      <c r="AC375" s="206"/>
      <c r="AD375" s="206"/>
    </row>
    <row r="376" spans="2:41" ht="23.25" x14ac:dyDescent="0.35">
      <c r="B376" s="23" t="s">
        <v>130</v>
      </c>
      <c r="C376" s="20">
        <f>IF(X328="PAGADO",0,Y333)</f>
        <v>0</v>
      </c>
      <c r="E376" s="196" t="s">
        <v>930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555</v>
      </c>
      <c r="AB376" s="196"/>
      <c r="AC376" s="196"/>
      <c r="AD376" s="196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 x14ac:dyDescent="0.25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95" t="s">
        <v>31</v>
      </c>
      <c r="AB410" s="195"/>
      <c r="AC410" s="195"/>
    </row>
    <row r="411" spans="1:43" ht="15" customHeight="1" x14ac:dyDescent="0.4">
      <c r="H411" s="76"/>
      <c r="I411" s="76"/>
      <c r="J411" s="76"/>
      <c r="V411" s="17"/>
      <c r="AA411" s="195"/>
      <c r="AB411" s="195"/>
      <c r="AC411" s="195"/>
    </row>
    <row r="412" spans="1:43" x14ac:dyDescent="0.25">
      <c r="B412" s="208" t="s">
        <v>64</v>
      </c>
      <c r="F412" s="207" t="s">
        <v>30</v>
      </c>
      <c r="G412" s="207"/>
      <c r="H412" s="207"/>
      <c r="V412" s="17"/>
    </row>
    <row r="413" spans="1:43" x14ac:dyDescent="0.25">
      <c r="B413" s="208"/>
      <c r="F413" s="207"/>
      <c r="G413" s="207"/>
      <c r="H413" s="207"/>
      <c r="V413" s="17"/>
    </row>
    <row r="414" spans="1:43" ht="26.25" customHeight="1" x14ac:dyDescent="0.35">
      <c r="B414" s="208"/>
      <c r="F414" s="207"/>
      <c r="G414" s="207"/>
      <c r="H414" s="207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96" t="s">
        <v>555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555</v>
      </c>
      <c r="AB415" s="196"/>
      <c r="AC415" s="196"/>
      <c r="AD415" s="196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208" t="s">
        <v>66</v>
      </c>
      <c r="F449" s="207" t="s">
        <v>28</v>
      </c>
      <c r="G449" s="207"/>
      <c r="H449" s="207"/>
      <c r="V449" s="17"/>
      <c r="X449" s="209" t="s">
        <v>66</v>
      </c>
      <c r="AB449" s="206" t="s">
        <v>29</v>
      </c>
      <c r="AC449" s="206"/>
      <c r="AD449" s="206"/>
    </row>
    <row r="450" spans="2:41" x14ac:dyDescent="0.25">
      <c r="B450" s="208"/>
      <c r="F450" s="207"/>
      <c r="G450" s="207"/>
      <c r="H450" s="207"/>
      <c r="V450" s="17"/>
      <c r="X450" s="209"/>
      <c r="AB450" s="206"/>
      <c r="AC450" s="206"/>
      <c r="AD450" s="206"/>
    </row>
    <row r="451" spans="2:41" ht="23.25" customHeight="1" x14ac:dyDescent="0.25">
      <c r="B451" s="208"/>
      <c r="F451" s="207"/>
      <c r="G451" s="207"/>
      <c r="H451" s="207"/>
      <c r="V451" s="17"/>
      <c r="X451" s="209"/>
      <c r="AB451" s="206"/>
      <c r="AC451" s="206"/>
      <c r="AD451" s="206"/>
    </row>
    <row r="452" spans="2:41" ht="23.25" x14ac:dyDescent="0.35">
      <c r="B452" s="23" t="s">
        <v>32</v>
      </c>
      <c r="C452" s="20">
        <f>IF(X415="PAGADO",0,Y420)</f>
        <v>-64.009999999999991</v>
      </c>
      <c r="E452" s="196" t="s">
        <v>555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555</v>
      </c>
      <c r="AB452" s="196"/>
      <c r="AC452" s="196"/>
      <c r="AD452" s="196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208" t="s">
        <v>66</v>
      </c>
      <c r="F488" s="212" t="s">
        <v>30</v>
      </c>
      <c r="G488" s="212"/>
      <c r="H488" s="212"/>
      <c r="V488" s="17"/>
      <c r="X488" s="209" t="s">
        <v>66</v>
      </c>
      <c r="AB488" s="207" t="s">
        <v>31</v>
      </c>
      <c r="AC488" s="207"/>
      <c r="AD488" s="207"/>
    </row>
    <row r="489" spans="1:43" ht="15" customHeight="1" x14ac:dyDescent="0.25">
      <c r="B489" s="208"/>
      <c r="F489" s="212"/>
      <c r="G489" s="212"/>
      <c r="H489" s="212"/>
      <c r="V489" s="17"/>
      <c r="X489" s="209"/>
      <c r="AB489" s="207"/>
      <c r="AC489" s="207"/>
      <c r="AD489" s="207"/>
    </row>
    <row r="490" spans="1:43" ht="23.25" customHeight="1" x14ac:dyDescent="0.25">
      <c r="B490" s="208"/>
      <c r="F490" s="212"/>
      <c r="G490" s="212"/>
      <c r="H490" s="212"/>
      <c r="V490" s="17"/>
      <c r="X490" s="209"/>
      <c r="AB490" s="207"/>
      <c r="AC490" s="207"/>
      <c r="AD490" s="207"/>
    </row>
    <row r="491" spans="1:43" ht="23.25" x14ac:dyDescent="0.35">
      <c r="B491" s="23" t="s">
        <v>82</v>
      </c>
      <c r="C491" s="20">
        <f>IF(X452="PAGADO",0,Y457)</f>
        <v>-239.15</v>
      </c>
      <c r="E491" s="196" t="s">
        <v>555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555</v>
      </c>
      <c r="AB491" s="196"/>
      <c r="AC491" s="196"/>
      <c r="AD491" s="196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97" t="str">
        <f>IF(C496&lt;0,"NO PAGAR","COBRAR'")</f>
        <v>COBRAR'</v>
      </c>
      <c r="C498" s="19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98" t="s">
        <v>29</v>
      </c>
      <c r="AD532" s="198"/>
      <c r="AE532" s="198"/>
    </row>
    <row r="533" spans="2:41" ht="15" customHeight="1" x14ac:dyDescent="0.4">
      <c r="I533" s="76"/>
      <c r="J533" s="76"/>
      <c r="V533" s="17"/>
      <c r="AC533" s="198"/>
      <c r="AD533" s="198"/>
      <c r="AE533" s="198"/>
    </row>
    <row r="534" spans="2:41" ht="15" customHeight="1" x14ac:dyDescent="0.4">
      <c r="H534" s="76"/>
      <c r="I534" s="76"/>
      <c r="J534" s="76"/>
      <c r="V534" s="17"/>
      <c r="AC534" s="198"/>
      <c r="AD534" s="198"/>
      <c r="AE534" s="198"/>
    </row>
    <row r="535" spans="2:41" x14ac:dyDescent="0.25">
      <c r="B535" s="209" t="s">
        <v>67</v>
      </c>
      <c r="F535" s="207" t="s">
        <v>28</v>
      </c>
      <c r="G535" s="207"/>
      <c r="H535" s="207"/>
      <c r="V535" s="17"/>
    </row>
    <row r="536" spans="2:41" x14ac:dyDescent="0.25">
      <c r="B536" s="209"/>
      <c r="F536" s="207"/>
      <c r="G536" s="207"/>
      <c r="H536" s="207"/>
      <c r="V536" s="17"/>
    </row>
    <row r="537" spans="2:41" ht="26.25" customHeight="1" x14ac:dyDescent="0.35">
      <c r="B537" s="209"/>
      <c r="F537" s="207"/>
      <c r="G537" s="207"/>
      <c r="H537" s="207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96" t="s">
        <v>555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555</v>
      </c>
      <c r="AB538" s="196"/>
      <c r="AC538" s="196"/>
      <c r="AD538" s="196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6"/>
      <c r="J573" s="76"/>
      <c r="V573" s="17"/>
      <c r="AA573" s="195" t="s">
        <v>31</v>
      </c>
      <c r="AB573" s="195"/>
      <c r="AC573" s="195"/>
    </row>
    <row r="574" spans="1:43" ht="15" customHeight="1" x14ac:dyDescent="0.4">
      <c r="H574" s="76"/>
      <c r="I574" s="76"/>
      <c r="J574" s="76"/>
      <c r="V574" s="17"/>
      <c r="AA574" s="195"/>
      <c r="AB574" s="195"/>
      <c r="AC574" s="195"/>
    </row>
    <row r="575" spans="1:43" x14ac:dyDescent="0.25">
      <c r="B575" s="208" t="s">
        <v>67</v>
      </c>
      <c r="F575" s="207" t="s">
        <v>30</v>
      </c>
      <c r="G575" s="207"/>
      <c r="H575" s="207"/>
      <c r="V575" s="17"/>
    </row>
    <row r="576" spans="1:43" x14ac:dyDescent="0.25">
      <c r="B576" s="208"/>
      <c r="F576" s="207"/>
      <c r="G576" s="207"/>
      <c r="H576" s="207"/>
      <c r="V576" s="17"/>
    </row>
    <row r="577" spans="2:41" ht="26.25" customHeight="1" x14ac:dyDescent="0.35">
      <c r="B577" s="208"/>
      <c r="F577" s="207"/>
      <c r="G577" s="207"/>
      <c r="H577" s="207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96" t="s">
        <v>555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555</v>
      </c>
      <c r="AB578" s="196"/>
      <c r="AC578" s="196"/>
      <c r="AD578" s="196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98" t="s">
        <v>29</v>
      </c>
      <c r="AD614" s="198"/>
      <c r="AE614" s="198"/>
    </row>
    <row r="615" spans="2:41" ht="15" customHeight="1" x14ac:dyDescent="0.4">
      <c r="I615" s="76"/>
      <c r="J615" s="76"/>
      <c r="V615" s="17"/>
      <c r="AC615" s="198"/>
      <c r="AD615" s="198"/>
      <c r="AE615" s="198"/>
    </row>
    <row r="616" spans="2:41" ht="15" customHeight="1" x14ac:dyDescent="0.4">
      <c r="H616" s="76"/>
      <c r="I616" s="76"/>
      <c r="J616" s="76"/>
      <c r="V616" s="17"/>
      <c r="AC616" s="198"/>
      <c r="AD616" s="198"/>
      <c r="AE616" s="198"/>
    </row>
    <row r="617" spans="2:41" x14ac:dyDescent="0.25">
      <c r="B617" s="209" t="s">
        <v>68</v>
      </c>
      <c r="F617" s="207" t="s">
        <v>28</v>
      </c>
      <c r="G617" s="207"/>
      <c r="H617" s="207"/>
      <c r="V617" s="17"/>
    </row>
    <row r="618" spans="2:41" x14ac:dyDescent="0.25">
      <c r="B618" s="209"/>
      <c r="F618" s="207"/>
      <c r="G618" s="207"/>
      <c r="H618" s="207"/>
      <c r="V618" s="17"/>
    </row>
    <row r="619" spans="2:41" ht="26.25" customHeight="1" x14ac:dyDescent="0.35">
      <c r="B619" s="209"/>
      <c r="F619" s="207"/>
      <c r="G619" s="207"/>
      <c r="H619" s="207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96" t="s">
        <v>555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1171</v>
      </c>
      <c r="AB620" s="196"/>
      <c r="AC620" s="196"/>
      <c r="AD620" s="196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 x14ac:dyDescent="0.25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 x14ac:dyDescent="0.25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 x14ac:dyDescent="0.25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6"/>
      <c r="J656" s="76"/>
      <c r="V656" s="17"/>
      <c r="AA656" s="195" t="s">
        <v>31</v>
      </c>
      <c r="AB656" s="195"/>
      <c r="AC656" s="195"/>
    </row>
    <row r="657" spans="2:41" ht="15" customHeight="1" x14ac:dyDescent="0.4">
      <c r="H657" s="76"/>
      <c r="I657" s="76"/>
      <c r="J657" s="76"/>
      <c r="V657" s="17"/>
      <c r="AA657" s="195"/>
      <c r="AB657" s="195"/>
      <c r="AC657" s="195"/>
    </row>
    <row r="658" spans="2:41" x14ac:dyDescent="0.25">
      <c r="B658" s="208" t="s">
        <v>68</v>
      </c>
      <c r="F658" s="207" t="s">
        <v>30</v>
      </c>
      <c r="G658" s="207"/>
      <c r="H658" s="207"/>
      <c r="V658" s="17"/>
    </row>
    <row r="659" spans="2:41" x14ac:dyDescent="0.25">
      <c r="B659" s="208"/>
      <c r="F659" s="207"/>
      <c r="G659" s="207"/>
      <c r="H659" s="207"/>
      <c r="V659" s="17"/>
    </row>
    <row r="660" spans="2:41" ht="26.25" customHeight="1" x14ac:dyDescent="0.35">
      <c r="B660" s="208"/>
      <c r="F660" s="207"/>
      <c r="G660" s="207"/>
      <c r="H660" s="207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196" t="s">
        <v>555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555</v>
      </c>
      <c r="AB661" s="196"/>
      <c r="AC661" s="196"/>
      <c r="AD661" s="196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13" t="str">
        <f>IF(C666&lt;0,"NO PAGAR","COBRAR'")</f>
        <v>COBRAR'</v>
      </c>
      <c r="C667" s="21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14"/>
      <c r="C668" s="21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98" t="s">
        <v>29</v>
      </c>
      <c r="AD698" s="198"/>
      <c r="AE698" s="198"/>
    </row>
    <row r="699" spans="2:31" ht="15" customHeight="1" x14ac:dyDescent="0.4">
      <c r="I699" s="76"/>
      <c r="J699" s="76"/>
      <c r="V699" s="17"/>
      <c r="AC699" s="198"/>
      <c r="AD699" s="198"/>
      <c r="AE699" s="198"/>
    </row>
    <row r="700" spans="2:31" ht="15" customHeight="1" x14ac:dyDescent="0.4">
      <c r="H700" s="76"/>
      <c r="I700" s="76"/>
      <c r="J700" s="76"/>
      <c r="V700" s="17"/>
      <c r="AC700" s="198"/>
      <c r="AD700" s="198"/>
      <c r="AE700" s="198"/>
    </row>
    <row r="701" spans="2:31" x14ac:dyDescent="0.25">
      <c r="B701" s="209" t="s">
        <v>69</v>
      </c>
      <c r="F701" s="207" t="s">
        <v>28</v>
      </c>
      <c r="G701" s="207"/>
      <c r="H701" s="207"/>
      <c r="V701" s="17"/>
    </row>
    <row r="702" spans="2:31" x14ac:dyDescent="0.25">
      <c r="B702" s="209"/>
      <c r="F702" s="207"/>
      <c r="G702" s="207"/>
      <c r="H702" s="207"/>
      <c r="V702" s="17"/>
    </row>
    <row r="703" spans="2:31" ht="26.25" customHeight="1" x14ac:dyDescent="0.35">
      <c r="B703" s="209"/>
      <c r="F703" s="207"/>
      <c r="G703" s="207"/>
      <c r="H703" s="207"/>
      <c r="V703" s="17"/>
      <c r="X703" s="22" t="s">
        <v>69</v>
      </c>
    </row>
    <row r="704" spans="2:31" ht="23.25" x14ac:dyDescent="0.35">
      <c r="B704" s="23" t="s">
        <v>32</v>
      </c>
      <c r="C704" s="20">
        <f>IF(X661="PAGADO",0,Y666)</f>
        <v>182.18</v>
      </c>
      <c r="E704" s="196" t="s">
        <v>555</v>
      </c>
      <c r="F704" s="196"/>
      <c r="G704" s="196"/>
      <c r="H704" s="196"/>
      <c r="V704" s="17"/>
      <c r="X704" s="23" t="s">
        <v>32</v>
      </c>
      <c r="Y704" s="20">
        <f>IF(B704="PAGADO",0,C709)</f>
        <v>194.41000000000008</v>
      </c>
      <c r="AA704" s="196" t="s">
        <v>20</v>
      </c>
      <c r="AB704" s="196"/>
      <c r="AC704" s="196"/>
      <c r="AD704" s="196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194.41000000000008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C731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194.41000000000008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 x14ac:dyDescent="0.4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 x14ac:dyDescent="0.25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 x14ac:dyDescent="0.25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 x14ac:dyDescent="0.25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 x14ac:dyDescent="0.25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 x14ac:dyDescent="0.25">
      <c r="B727" s="12"/>
      <c r="C727" s="10"/>
      <c r="R727" s="188">
        <f>SUM(R723:R726)</f>
        <v>182.23</v>
      </c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847.77</v>
      </c>
      <c r="V731" s="17"/>
      <c r="X731" s="15" t="s">
        <v>18</v>
      </c>
      <c r="Y731" s="16">
        <f>SUM(Y712:Y730)</f>
        <v>0</v>
      </c>
    </row>
    <row r="732" spans="2:41" x14ac:dyDescent="0.25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V739" s="17"/>
    </row>
    <row r="740" spans="1:43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x14ac:dyDescent="0.25">
      <c r="V743" s="17"/>
    </row>
    <row r="744" spans="1:43" ht="15" customHeight="1" x14ac:dyDescent="0.4">
      <c r="H744" s="76" t="s">
        <v>30</v>
      </c>
      <c r="I744" s="76"/>
      <c r="J744" s="76"/>
      <c r="V744" s="17"/>
      <c r="AA744" s="195" t="s">
        <v>31</v>
      </c>
      <c r="AB744" s="195"/>
      <c r="AC744" s="195"/>
    </row>
    <row r="745" spans="1:43" ht="15" customHeight="1" x14ac:dyDescent="0.4">
      <c r="H745" s="76"/>
      <c r="I745" s="76"/>
      <c r="J745" s="76"/>
      <c r="V745" s="17"/>
      <c r="AA745" s="195"/>
      <c r="AB745" s="195"/>
      <c r="AC745" s="195"/>
    </row>
    <row r="746" spans="1:43" x14ac:dyDescent="0.25">
      <c r="V746" s="17"/>
    </row>
    <row r="747" spans="1:43" x14ac:dyDescent="0.25">
      <c r="V747" s="17"/>
    </row>
    <row r="748" spans="1:43" ht="23.25" x14ac:dyDescent="0.35">
      <c r="B748" s="24" t="s">
        <v>69</v>
      </c>
      <c r="V748" s="17"/>
      <c r="X748" s="22" t="s">
        <v>69</v>
      </c>
    </row>
    <row r="749" spans="1:43" ht="23.25" x14ac:dyDescent="0.35">
      <c r="B749" s="23" t="s">
        <v>32</v>
      </c>
      <c r="C749" s="20">
        <f>IF(X704="PAGADO",0,C709)</f>
        <v>194.41000000000008</v>
      </c>
      <c r="E749" s="196" t="s">
        <v>555</v>
      </c>
      <c r="F749" s="196"/>
      <c r="G749" s="196"/>
      <c r="H749" s="196"/>
      <c r="V749" s="17"/>
      <c r="X749" s="23" t="s">
        <v>32</v>
      </c>
      <c r="Y749" s="20">
        <f>IF(B1549="PAGADO",0,C754)</f>
        <v>194.41000000000008</v>
      </c>
      <c r="AA749" s="196" t="s">
        <v>20</v>
      </c>
      <c r="AB749" s="196"/>
      <c r="AC749" s="196"/>
      <c r="AD749" s="196"/>
    </row>
    <row r="750" spans="1:43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" t="s">
        <v>24</v>
      </c>
      <c r="C752" s="19">
        <f>IF(C749&gt;0,C749+C750,C750)</f>
        <v>194.41000000000008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194.41000000000008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26</v>
      </c>
      <c r="C754" s="21">
        <f>C752-C753</f>
        <v>194.41000000000008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194.41000000000008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 x14ac:dyDescent="0.3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7" t="str">
        <f>IF(Y754&lt;0,"NO PAGAR","COBRAR'")</f>
        <v>COBRAR'</v>
      </c>
      <c r="Y755" s="19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 x14ac:dyDescent="0.35">
      <c r="B756" s="197" t="str">
        <f>IF(C754&lt;0,"NO PAGAR","COBRAR'")</f>
        <v>COBRAR'</v>
      </c>
      <c r="C756" s="197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16</v>
      </c>
      <c r="C765" s="10"/>
      <c r="E765" s="192" t="s">
        <v>7</v>
      </c>
      <c r="F765" s="193"/>
      <c r="G765" s="19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92" t="s">
        <v>7</v>
      </c>
      <c r="AB765" s="193"/>
      <c r="AC765" s="19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92" t="s">
        <v>7</v>
      </c>
      <c r="O767" s="193"/>
      <c r="P767" s="193"/>
      <c r="Q767" s="194"/>
      <c r="R767" s="18">
        <f>SUM(R751:R766)</f>
        <v>0</v>
      </c>
      <c r="S767" s="3"/>
      <c r="V767" s="17"/>
      <c r="X767" s="12"/>
      <c r="Y767" s="10"/>
      <c r="AJ767" s="192" t="s">
        <v>7</v>
      </c>
      <c r="AK767" s="193"/>
      <c r="AL767" s="193"/>
      <c r="AM767" s="194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2"/>
      <c r="C775" s="10"/>
      <c r="V775" s="17"/>
      <c r="X775" s="12"/>
      <c r="Y775" s="10"/>
    </row>
    <row r="776" spans="2:27" x14ac:dyDescent="0.25">
      <c r="B776" s="11"/>
      <c r="C776" s="10"/>
      <c r="V776" s="17"/>
      <c r="X776" s="11"/>
      <c r="Y776" s="10"/>
    </row>
    <row r="777" spans="2:27" x14ac:dyDescent="0.25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x14ac:dyDescent="0.25">
      <c r="V791" s="17"/>
      <c r="AC791" s="198" t="s">
        <v>29</v>
      </c>
      <c r="AD791" s="198"/>
      <c r="AE791" s="198"/>
    </row>
    <row r="792" spans="2:41" ht="15" customHeight="1" x14ac:dyDescent="0.4">
      <c r="H792" s="76" t="s">
        <v>28</v>
      </c>
      <c r="I792" s="76"/>
      <c r="J792" s="76"/>
      <c r="V792" s="17"/>
      <c r="AC792" s="198"/>
      <c r="AD792" s="198"/>
      <c r="AE792" s="198"/>
    </row>
    <row r="793" spans="2:41" ht="15" customHeight="1" x14ac:dyDescent="0.4">
      <c r="H793" s="76"/>
      <c r="I793" s="76"/>
      <c r="J793" s="76"/>
      <c r="V793" s="17"/>
      <c r="AC793" s="198"/>
      <c r="AD793" s="198"/>
      <c r="AE793" s="198"/>
    </row>
    <row r="794" spans="2:41" x14ac:dyDescent="0.25">
      <c r="V794" s="17"/>
    </row>
    <row r="795" spans="2:41" x14ac:dyDescent="0.25">
      <c r="V795" s="17"/>
    </row>
    <row r="796" spans="2:41" ht="23.25" x14ac:dyDescent="0.35">
      <c r="B796" s="22" t="s">
        <v>70</v>
      </c>
      <c r="V796" s="17"/>
      <c r="X796" s="22" t="s">
        <v>70</v>
      </c>
    </row>
    <row r="797" spans="2:41" ht="23.25" x14ac:dyDescent="0.35">
      <c r="B797" s="23" t="s">
        <v>32</v>
      </c>
      <c r="C797" s="20">
        <f>IF(X749="PAGADO",0,Y754)</f>
        <v>194.41000000000008</v>
      </c>
      <c r="E797" s="196" t="s">
        <v>555</v>
      </c>
      <c r="F797" s="196"/>
      <c r="G797" s="196"/>
      <c r="H797" s="196"/>
      <c r="V797" s="17"/>
      <c r="X797" s="23" t="s">
        <v>32</v>
      </c>
      <c r="Y797" s="20">
        <f>IF(B797="PAGADO",0,C802)</f>
        <v>194.41000000000008</v>
      </c>
      <c r="AA797" s="196" t="s">
        <v>20</v>
      </c>
      <c r="AB797" s="196"/>
      <c r="AC797" s="196"/>
      <c r="AD797" s="196"/>
    </row>
    <row r="798" spans="2:41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" t="s">
        <v>24</v>
      </c>
      <c r="C800" s="19">
        <f>IF(C797&gt;0,C797+C798,C798)</f>
        <v>194.41000000000008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194.41000000000008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25</v>
      </c>
      <c r="C802" s="21">
        <f>C800-C801</f>
        <v>194.41000000000008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194.41000000000008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 x14ac:dyDescent="0.4">
      <c r="B803" s="199" t="str">
        <f>IF(C802&lt;0,"NO PAGAR","COBRAR")</f>
        <v>COBRAR</v>
      </c>
      <c r="C803" s="19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9" t="str">
        <f>IF(Y802&lt;0,"NO PAGAR","COBRAR")</f>
        <v>COBRAR</v>
      </c>
      <c r="Y803" s="19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90" t="s">
        <v>9</v>
      </c>
      <c r="C804" s="19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90" t="s">
        <v>9</v>
      </c>
      <c r="Y804" s="19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92" t="s">
        <v>7</v>
      </c>
      <c r="F813" s="193"/>
      <c r="G813" s="19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92" t="s">
        <v>7</v>
      </c>
      <c r="AB813" s="193"/>
      <c r="AC813" s="19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92" t="s">
        <v>7</v>
      </c>
      <c r="O815" s="193"/>
      <c r="P815" s="193"/>
      <c r="Q815" s="194"/>
      <c r="R815" s="18">
        <f>SUM(R799:R814)</f>
        <v>0</v>
      </c>
      <c r="S815" s="3"/>
      <c r="V815" s="17"/>
      <c r="X815" s="12"/>
      <c r="Y815" s="10"/>
      <c r="AJ815" s="192" t="s">
        <v>7</v>
      </c>
      <c r="AK815" s="193"/>
      <c r="AL815" s="193"/>
      <c r="AM815" s="194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 x14ac:dyDescent="0.25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1:43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x14ac:dyDescent="0.25">
      <c r="V836" s="17"/>
    </row>
    <row r="837" spans="1:43" ht="15" customHeight="1" x14ac:dyDescent="0.4">
      <c r="H837" s="76" t="s">
        <v>30</v>
      </c>
      <c r="I837" s="76"/>
      <c r="J837" s="76"/>
      <c r="V837" s="17"/>
      <c r="AA837" s="195" t="s">
        <v>31</v>
      </c>
      <c r="AB837" s="195"/>
      <c r="AC837" s="195"/>
    </row>
    <row r="838" spans="1:43" ht="15" customHeight="1" x14ac:dyDescent="0.4">
      <c r="H838" s="76"/>
      <c r="I838" s="76"/>
      <c r="J838" s="76"/>
      <c r="V838" s="17"/>
      <c r="AA838" s="195"/>
      <c r="AB838" s="195"/>
      <c r="AC838" s="195"/>
    </row>
    <row r="839" spans="1:43" x14ac:dyDescent="0.25">
      <c r="V839" s="17"/>
    </row>
    <row r="840" spans="1:43" x14ac:dyDescent="0.25">
      <c r="V840" s="17"/>
    </row>
    <row r="841" spans="1:43" ht="23.25" x14ac:dyDescent="0.35">
      <c r="B841" s="24" t="s">
        <v>70</v>
      </c>
      <c r="V841" s="17"/>
      <c r="X841" s="22" t="s">
        <v>70</v>
      </c>
    </row>
    <row r="842" spans="1:43" ht="23.25" x14ac:dyDescent="0.35">
      <c r="B842" s="23" t="s">
        <v>32</v>
      </c>
      <c r="C842" s="20">
        <f>IF(X797="PAGADO",0,C802)</f>
        <v>194.41000000000008</v>
      </c>
      <c r="E842" s="196" t="s">
        <v>555</v>
      </c>
      <c r="F842" s="196"/>
      <c r="G842" s="196"/>
      <c r="H842" s="196"/>
      <c r="V842" s="17"/>
      <c r="X842" s="23" t="s">
        <v>32</v>
      </c>
      <c r="Y842" s="20">
        <f>IF(B1642="PAGADO",0,C847)</f>
        <v>194.41000000000008</v>
      </c>
      <c r="AA842" s="196" t="s">
        <v>20</v>
      </c>
      <c r="AB842" s="196"/>
      <c r="AC842" s="196"/>
      <c r="AD842" s="196"/>
    </row>
    <row r="843" spans="1:43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 x14ac:dyDescent="0.25">
      <c r="B845" s="1" t="s">
        <v>24</v>
      </c>
      <c r="C845" s="19">
        <f>IF(C842&gt;0,C842+C843,C843)</f>
        <v>194.41000000000008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194.41000000000008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x14ac:dyDescent="0.25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6" t="s">
        <v>26</v>
      </c>
      <c r="C847" s="21">
        <f>C845-C846</f>
        <v>194.41000000000008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194.41000000000008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 x14ac:dyDescent="0.3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7" t="str">
        <f>IF(Y847&lt;0,"NO PAGAR","COBRAR'")</f>
        <v>COBRAR'</v>
      </c>
      <c r="Y848" s="19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 x14ac:dyDescent="0.35">
      <c r="B849" s="197" t="str">
        <f>IF(C847&lt;0,"NO PAGAR","COBRAR'")</f>
        <v>COBRAR'</v>
      </c>
      <c r="C849" s="197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90" t="s">
        <v>9</v>
      </c>
      <c r="C850" s="19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0" t="s">
        <v>9</v>
      </c>
      <c r="Y850" s="19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16</v>
      </c>
      <c r="C858" s="10"/>
      <c r="E858" s="192" t="s">
        <v>7</v>
      </c>
      <c r="F858" s="193"/>
      <c r="G858" s="19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92" t="s">
        <v>7</v>
      </c>
      <c r="AB858" s="193"/>
      <c r="AC858" s="19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92" t="s">
        <v>7</v>
      </c>
      <c r="O860" s="193"/>
      <c r="P860" s="193"/>
      <c r="Q860" s="194"/>
      <c r="R860" s="18">
        <f>SUM(R844:R859)</f>
        <v>0</v>
      </c>
      <c r="S860" s="3"/>
      <c r="V860" s="17"/>
      <c r="X860" s="12"/>
      <c r="Y860" s="10"/>
      <c r="AJ860" s="192" t="s">
        <v>7</v>
      </c>
      <c r="AK860" s="193"/>
      <c r="AL860" s="193"/>
      <c r="AM860" s="194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1"/>
      <c r="C869" s="10"/>
      <c r="V869" s="17"/>
      <c r="X869" s="11"/>
      <c r="Y869" s="10"/>
    </row>
    <row r="870" spans="2:27" x14ac:dyDescent="0.25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 x14ac:dyDescent="0.25">
      <c r="E871" s="1" t="s">
        <v>19</v>
      </c>
      <c r="V871" s="17"/>
      <c r="AA871" s="1" t="s">
        <v>19</v>
      </c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198" t="s">
        <v>29</v>
      </c>
      <c r="AD885" s="198"/>
      <c r="AE885" s="198"/>
    </row>
    <row r="886" spans="2:41" ht="15" customHeight="1" x14ac:dyDescent="0.4">
      <c r="H886" s="76" t="s">
        <v>28</v>
      </c>
      <c r="I886" s="76"/>
      <c r="J886" s="76"/>
      <c r="V886" s="17"/>
      <c r="AC886" s="198"/>
      <c r="AD886" s="198"/>
      <c r="AE886" s="198"/>
    </row>
    <row r="887" spans="2:41" ht="15" customHeight="1" x14ac:dyDescent="0.4">
      <c r="H887" s="76"/>
      <c r="I887" s="76"/>
      <c r="J887" s="76"/>
      <c r="V887" s="17"/>
      <c r="AC887" s="198"/>
      <c r="AD887" s="198"/>
      <c r="AE887" s="198"/>
    </row>
    <row r="888" spans="2:41" x14ac:dyDescent="0.25">
      <c r="V888" s="17"/>
    </row>
    <row r="889" spans="2:41" x14ac:dyDescent="0.25">
      <c r="V889" s="17"/>
    </row>
    <row r="890" spans="2:41" ht="23.25" x14ac:dyDescent="0.35">
      <c r="B890" s="22" t="s">
        <v>71</v>
      </c>
      <c r="V890" s="17"/>
      <c r="X890" s="22" t="s">
        <v>71</v>
      </c>
    </row>
    <row r="891" spans="2:41" ht="23.25" x14ac:dyDescent="0.35">
      <c r="B891" s="23" t="s">
        <v>32</v>
      </c>
      <c r="C891" s="20">
        <f>IF(X842="PAGADO",0,Y847)</f>
        <v>194.41000000000008</v>
      </c>
      <c r="E891" s="196" t="s">
        <v>555</v>
      </c>
      <c r="F891" s="196"/>
      <c r="G891" s="196"/>
      <c r="H891" s="196"/>
      <c r="V891" s="17"/>
      <c r="X891" s="23" t="s">
        <v>32</v>
      </c>
      <c r="Y891" s="20">
        <f>IF(B891="PAGADO",0,C896)</f>
        <v>194.41000000000008</v>
      </c>
      <c r="AA891" s="196" t="s">
        <v>20</v>
      </c>
      <c r="AB891" s="196"/>
      <c r="AC891" s="196"/>
      <c r="AD891" s="196"/>
    </row>
    <row r="892" spans="2:41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24</v>
      </c>
      <c r="C894" s="19">
        <f>IF(C891&gt;0,C891+C892,C892)</f>
        <v>194.41000000000008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194.41000000000008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6" t="s">
        <v>25</v>
      </c>
      <c r="C896" s="21">
        <f>C894-C895</f>
        <v>194.41000000000008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194.41000000000008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 x14ac:dyDescent="0.4">
      <c r="B897" s="199" t="str">
        <f>IF(C896&lt;0,"NO PAGAR","COBRAR")</f>
        <v>COBRAR</v>
      </c>
      <c r="C897" s="19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9" t="str">
        <f>IF(Y896&lt;0,"NO PAGAR","COBRAR")</f>
        <v>COBRAR</v>
      </c>
      <c r="Y897" s="19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90" t="s">
        <v>9</v>
      </c>
      <c r="C898" s="19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0" t="s">
        <v>9</v>
      </c>
      <c r="Y898" s="19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92" t="s">
        <v>7</v>
      </c>
      <c r="F907" s="193"/>
      <c r="G907" s="19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92" t="s">
        <v>7</v>
      </c>
      <c r="AB907" s="193"/>
      <c r="AC907" s="19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92" t="s">
        <v>7</v>
      </c>
      <c r="O909" s="193"/>
      <c r="P909" s="193"/>
      <c r="Q909" s="194"/>
      <c r="R909" s="18">
        <f>SUM(R893:R908)</f>
        <v>0</v>
      </c>
      <c r="S909" s="3"/>
      <c r="V909" s="17"/>
      <c r="X909" s="12"/>
      <c r="Y909" s="10"/>
      <c r="AJ909" s="192" t="s">
        <v>7</v>
      </c>
      <c r="AK909" s="193"/>
      <c r="AL909" s="193"/>
      <c r="AM909" s="194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2"/>
      <c r="C916" s="10"/>
      <c r="V916" s="17"/>
      <c r="X916" s="12"/>
      <c r="Y916" s="10"/>
    </row>
    <row r="917" spans="1:43" x14ac:dyDescent="0.25">
      <c r="B917" s="11"/>
      <c r="C917" s="10"/>
      <c r="V917" s="17"/>
      <c r="X917" s="11"/>
      <c r="Y917" s="10"/>
    </row>
    <row r="918" spans="1:43" x14ac:dyDescent="0.25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 x14ac:dyDescent="0.25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 x14ac:dyDescent="0.25">
      <c r="E920" s="1" t="s">
        <v>19</v>
      </c>
      <c r="V920" s="17"/>
      <c r="AA920" s="1" t="s">
        <v>19</v>
      </c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V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x14ac:dyDescent="0.25">
      <c r="V930" s="17"/>
    </row>
    <row r="931" spans="1:43" ht="15" customHeight="1" x14ac:dyDescent="0.4">
      <c r="H931" s="76" t="s">
        <v>30</v>
      </c>
      <c r="I931" s="76"/>
      <c r="J931" s="76"/>
      <c r="V931" s="17"/>
      <c r="AA931" s="195" t="s">
        <v>31</v>
      </c>
      <c r="AB931" s="195"/>
      <c r="AC931" s="195"/>
    </row>
    <row r="932" spans="1:43" ht="15" customHeight="1" x14ac:dyDescent="0.4">
      <c r="H932" s="76"/>
      <c r="I932" s="76"/>
      <c r="J932" s="76"/>
      <c r="V932" s="17"/>
      <c r="AA932" s="195"/>
      <c r="AB932" s="195"/>
      <c r="AC932" s="195"/>
    </row>
    <row r="933" spans="1:43" x14ac:dyDescent="0.25">
      <c r="V933" s="17"/>
    </row>
    <row r="934" spans="1:43" x14ac:dyDescent="0.25">
      <c r="V934" s="17"/>
    </row>
    <row r="935" spans="1:43" ht="23.25" x14ac:dyDescent="0.35">
      <c r="B935" s="24" t="s">
        <v>73</v>
      </c>
      <c r="V935" s="17"/>
      <c r="X935" s="22" t="s">
        <v>71</v>
      </c>
    </row>
    <row r="936" spans="1:43" ht="23.25" x14ac:dyDescent="0.35">
      <c r="B936" s="23" t="s">
        <v>32</v>
      </c>
      <c r="C936" s="20">
        <f>IF(X891="PAGADO",0,C896)</f>
        <v>194.41000000000008</v>
      </c>
      <c r="E936" s="196" t="s">
        <v>555</v>
      </c>
      <c r="F936" s="196"/>
      <c r="G936" s="196"/>
      <c r="H936" s="196"/>
      <c r="V936" s="17"/>
      <c r="X936" s="23" t="s">
        <v>32</v>
      </c>
      <c r="Y936" s="20">
        <f>IF(B1736="PAGADO",0,C941)</f>
        <v>194.41000000000008</v>
      </c>
      <c r="AA936" s="196" t="s">
        <v>20</v>
      </c>
      <c r="AB936" s="196"/>
      <c r="AC936" s="196"/>
      <c r="AD936" s="196"/>
    </row>
    <row r="937" spans="1:43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 x14ac:dyDescent="0.25">
      <c r="B939" s="1" t="s">
        <v>24</v>
      </c>
      <c r="C939" s="19">
        <f>IF(C936&gt;0,C936+C937,C937)</f>
        <v>194.41000000000008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194.41000000000008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 x14ac:dyDescent="0.25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6" t="s">
        <v>26</v>
      </c>
      <c r="C941" s="21">
        <f>C939-C940</f>
        <v>194.41000000000008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194.41000000000008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 x14ac:dyDescent="0.3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7" t="str">
        <f>IF(Y941&lt;0,"NO PAGAR","COBRAR'")</f>
        <v>COBRAR'</v>
      </c>
      <c r="Y942" s="19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 x14ac:dyDescent="0.35">
      <c r="B943" s="197" t="str">
        <f>IF(C941&lt;0,"NO PAGAR","COBRAR'")</f>
        <v>COBRAR'</v>
      </c>
      <c r="C943" s="19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16</v>
      </c>
      <c r="C952" s="10"/>
      <c r="E952" s="192" t="s">
        <v>7</v>
      </c>
      <c r="F952" s="193"/>
      <c r="G952" s="19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92" t="s">
        <v>7</v>
      </c>
      <c r="AB952" s="193"/>
      <c r="AC952" s="19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92" t="s">
        <v>7</v>
      </c>
      <c r="O954" s="193"/>
      <c r="P954" s="193"/>
      <c r="Q954" s="194"/>
      <c r="R954" s="18">
        <f>SUM(R938:R953)</f>
        <v>0</v>
      </c>
      <c r="S954" s="3"/>
      <c r="V954" s="17"/>
      <c r="X954" s="12"/>
      <c r="Y954" s="10"/>
      <c r="AJ954" s="192" t="s">
        <v>7</v>
      </c>
      <c r="AK954" s="193"/>
      <c r="AL954" s="193"/>
      <c r="AM954" s="194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1"/>
      <c r="C963" s="10"/>
      <c r="V963" s="17"/>
      <c r="X963" s="11"/>
      <c r="Y963" s="10"/>
    </row>
    <row r="964" spans="2:27" x14ac:dyDescent="0.25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 x14ac:dyDescent="0.25">
      <c r="E965" s="1" t="s">
        <v>19</v>
      </c>
      <c r="V965" s="17"/>
      <c r="AA965" s="1" t="s">
        <v>19</v>
      </c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  <c r="AC978" s="198" t="s">
        <v>29</v>
      </c>
      <c r="AD978" s="198"/>
      <c r="AE978" s="198"/>
    </row>
    <row r="979" spans="2:41" ht="15" customHeight="1" x14ac:dyDescent="0.4">
      <c r="H979" s="76" t="s">
        <v>28</v>
      </c>
      <c r="I979" s="76"/>
      <c r="J979" s="76"/>
      <c r="V979" s="17"/>
      <c r="AC979" s="198"/>
      <c r="AD979" s="198"/>
      <c r="AE979" s="198"/>
    </row>
    <row r="980" spans="2:41" ht="15" customHeight="1" x14ac:dyDescent="0.4">
      <c r="H980" s="76"/>
      <c r="I980" s="76"/>
      <c r="J980" s="76"/>
      <c r="V980" s="17"/>
      <c r="AC980" s="198"/>
      <c r="AD980" s="198"/>
      <c r="AE980" s="198"/>
    </row>
    <row r="981" spans="2:41" x14ac:dyDescent="0.25">
      <c r="V981" s="17"/>
    </row>
    <row r="982" spans="2:41" x14ac:dyDescent="0.25">
      <c r="V982" s="17"/>
    </row>
    <row r="983" spans="2:41" ht="23.25" x14ac:dyDescent="0.35">
      <c r="B983" s="22" t="s">
        <v>72</v>
      </c>
      <c r="V983" s="17"/>
      <c r="X983" s="22" t="s">
        <v>74</v>
      </c>
    </row>
    <row r="984" spans="2:41" ht="23.25" x14ac:dyDescent="0.35">
      <c r="B984" s="23" t="s">
        <v>32</v>
      </c>
      <c r="C984" s="20">
        <f>IF(X936="PAGADO",0,Y941)</f>
        <v>194.41000000000008</v>
      </c>
      <c r="E984" s="196" t="s">
        <v>555</v>
      </c>
      <c r="F984" s="196"/>
      <c r="G984" s="196"/>
      <c r="H984" s="196"/>
      <c r="V984" s="17"/>
      <c r="X984" s="23" t="s">
        <v>32</v>
      </c>
      <c r="Y984" s="20">
        <f>IF(B984="PAGADO",0,C989)</f>
        <v>194.41000000000008</v>
      </c>
      <c r="AA984" s="196" t="s">
        <v>20</v>
      </c>
      <c r="AB984" s="196"/>
      <c r="AC984" s="196"/>
      <c r="AD984" s="196"/>
    </row>
    <row r="985" spans="2:41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24</v>
      </c>
      <c r="C987" s="19">
        <f>IF(C984&gt;0,C984+C985,C985)</f>
        <v>194.41000000000008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194.41000000000008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6" t="s">
        <v>25</v>
      </c>
      <c r="C989" s="21">
        <f>C987-C988</f>
        <v>194.41000000000008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194.41000000000008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 x14ac:dyDescent="0.4">
      <c r="B990" s="199" t="str">
        <f>IF(C989&lt;0,"NO PAGAR","COBRAR")</f>
        <v>COBRAR</v>
      </c>
      <c r="C990" s="19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9" t="str">
        <f>IF(Y989&lt;0,"NO PAGAR","COBRAR")</f>
        <v>COBRAR</v>
      </c>
      <c r="Y990" s="19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90" t="s">
        <v>9</v>
      </c>
      <c r="C991" s="19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90" t="s">
        <v>9</v>
      </c>
      <c r="Y991" s="19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92" t="s">
        <v>7</v>
      </c>
      <c r="F1000" s="193"/>
      <c r="G1000" s="19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92" t="s">
        <v>7</v>
      </c>
      <c r="AB1000" s="193"/>
      <c r="AC1000" s="19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92" t="s">
        <v>7</v>
      </c>
      <c r="O1002" s="193"/>
      <c r="P1002" s="193"/>
      <c r="Q1002" s="194"/>
      <c r="R1002" s="18">
        <f>SUM(R986:R1001)</f>
        <v>0</v>
      </c>
      <c r="S1002" s="3"/>
      <c r="V1002" s="17"/>
      <c r="X1002" s="12"/>
      <c r="Y1002" s="10"/>
      <c r="AJ1002" s="192" t="s">
        <v>7</v>
      </c>
      <c r="AK1002" s="193"/>
      <c r="AL1002" s="193"/>
      <c r="AM1002" s="194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1"/>
      <c r="C1010" s="10"/>
      <c r="V1010" s="17"/>
      <c r="X1010" s="11"/>
      <c r="Y1010" s="10"/>
    </row>
    <row r="1011" spans="1:43" x14ac:dyDescent="0.25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 x14ac:dyDescent="0.25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 x14ac:dyDescent="0.25">
      <c r="E1013" s="1" t="s">
        <v>19</v>
      </c>
      <c r="V1013" s="17"/>
      <c r="AA1013" s="1" t="s">
        <v>19</v>
      </c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x14ac:dyDescent="0.25">
      <c r="V1023" s="17"/>
    </row>
    <row r="1024" spans="1:43" ht="15" customHeight="1" x14ac:dyDescent="0.4">
      <c r="H1024" s="76" t="s">
        <v>30</v>
      </c>
      <c r="I1024" s="76"/>
      <c r="J1024" s="76"/>
      <c r="V1024" s="17"/>
      <c r="AA1024" s="195" t="s">
        <v>31</v>
      </c>
      <c r="AB1024" s="195"/>
      <c r="AC1024" s="195"/>
    </row>
    <row r="1025" spans="2:41" ht="15" customHeight="1" x14ac:dyDescent="0.4">
      <c r="H1025" s="76"/>
      <c r="I1025" s="76"/>
      <c r="J1025" s="76"/>
      <c r="V1025" s="17"/>
      <c r="AA1025" s="195"/>
      <c r="AB1025" s="195"/>
      <c r="AC1025" s="195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4" t="s">
        <v>72</v>
      </c>
      <c r="V1028" s="17"/>
      <c r="X1028" s="22" t="s">
        <v>72</v>
      </c>
    </row>
    <row r="1029" spans="2:41" ht="23.25" x14ac:dyDescent="0.35">
      <c r="B1029" s="23" t="s">
        <v>32</v>
      </c>
      <c r="C1029" s="20">
        <f>IF(X984="PAGADO",0,C989)</f>
        <v>194.41000000000008</v>
      </c>
      <c r="E1029" s="196" t="s">
        <v>555</v>
      </c>
      <c r="F1029" s="196"/>
      <c r="G1029" s="196"/>
      <c r="H1029" s="196"/>
      <c r="V1029" s="17"/>
      <c r="X1029" s="23" t="s">
        <v>32</v>
      </c>
      <c r="Y1029" s="20">
        <f>IF(B1829="PAGADO",0,C1034)</f>
        <v>194.41000000000008</v>
      </c>
      <c r="AA1029" s="196" t="s">
        <v>20</v>
      </c>
      <c r="AB1029" s="196"/>
      <c r="AC1029" s="196"/>
      <c r="AD1029" s="196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194.41000000000008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194.41000000000008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26</v>
      </c>
      <c r="C1034" s="21">
        <f>C1032-C1033</f>
        <v>194.41000000000008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194.41000000000008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7" t="str">
        <f>IF(Y1034&lt;0,"NO PAGAR","COBRAR'")</f>
        <v>COBRAR'</v>
      </c>
      <c r="Y1035" s="19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 x14ac:dyDescent="0.35">
      <c r="B1036" s="197" t="str">
        <f>IF(C1034&lt;0,"NO PAGAR","COBRAR'")</f>
        <v>COBRAR'</v>
      </c>
      <c r="C1036" s="19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90" t="s">
        <v>9</v>
      </c>
      <c r="C1037" s="19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90" t="s">
        <v>9</v>
      </c>
      <c r="Y1037" s="19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16</v>
      </c>
      <c r="C1045" s="10"/>
      <c r="E1045" s="192" t="s">
        <v>7</v>
      </c>
      <c r="F1045" s="193"/>
      <c r="G1045" s="19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92" t="s">
        <v>7</v>
      </c>
      <c r="AB1045" s="193"/>
      <c r="AC1045" s="19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92" t="s">
        <v>7</v>
      </c>
      <c r="O1047" s="193"/>
      <c r="P1047" s="193"/>
      <c r="Q1047" s="194"/>
      <c r="R1047" s="18">
        <f>SUM(R1031:R1046)</f>
        <v>0</v>
      </c>
      <c r="S1047" s="3"/>
      <c r="V1047" s="17"/>
      <c r="X1047" s="12"/>
      <c r="Y1047" s="10"/>
      <c r="AJ1047" s="192" t="s">
        <v>7</v>
      </c>
      <c r="AK1047" s="193"/>
      <c r="AL1047" s="193"/>
      <c r="AM1047" s="194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1"/>
      <c r="C1056" s="10"/>
      <c r="V1056" s="17"/>
      <c r="X1056" s="11"/>
      <c r="Y1056" s="10"/>
    </row>
    <row r="1057" spans="2:27" x14ac:dyDescent="0.25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 x14ac:dyDescent="0.25">
      <c r="E1058" s="1" t="s">
        <v>19</v>
      </c>
      <c r="V1058" s="17"/>
      <c r="AA1058" s="1" t="s">
        <v>19</v>
      </c>
    </row>
    <row r="1059" spans="2:27" x14ac:dyDescent="0.25">
      <c r="V1059" s="17"/>
    </row>
    <row r="1060" spans="2:27" x14ac:dyDescent="0.25">
      <c r="V1060" s="17"/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</sheetData>
  <mergeCells count="292"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9"/>
  <sheetViews>
    <sheetView topLeftCell="C653" zoomScale="82" zoomScaleNormal="82" workbookViewId="0">
      <selection activeCell="S664" sqref="S664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11" t="s">
        <v>10</v>
      </c>
      <c r="AL8" s="211"/>
      <c r="AM8" s="211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98" t="s">
        <v>29</v>
      </c>
      <c r="AD96" s="198"/>
      <c r="AE96" s="198"/>
    </row>
    <row r="97" spans="2:41" x14ac:dyDescent="0.25">
      <c r="H97" s="195" t="s">
        <v>28</v>
      </c>
      <c r="I97" s="195"/>
      <c r="J97" s="195"/>
      <c r="V97" s="17"/>
      <c r="AC97" s="198"/>
      <c r="AD97" s="198"/>
      <c r="AE97" s="198"/>
    </row>
    <row r="98" spans="2:41" x14ac:dyDescent="0.25">
      <c r="H98" s="195"/>
      <c r="I98" s="195"/>
      <c r="J98" s="195"/>
      <c r="V98" s="17"/>
      <c r="AC98" s="198"/>
      <c r="AD98" s="198"/>
      <c r="AE98" s="198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 x14ac:dyDescent="0.25">
      <c r="H129" s="195"/>
      <c r="I129" s="195"/>
      <c r="J129" s="195"/>
      <c r="V129" s="17"/>
      <c r="AA129" s="195"/>
      <c r="AB129" s="195"/>
      <c r="AC129" s="195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98" t="s">
        <v>29</v>
      </c>
      <c r="AD167" s="198"/>
      <c r="AE167" s="198"/>
    </row>
    <row r="168" spans="2:41" x14ac:dyDescent="0.25">
      <c r="H168" s="195" t="s">
        <v>28</v>
      </c>
      <c r="I168" s="195"/>
      <c r="J168" s="195"/>
      <c r="V168" s="17"/>
      <c r="AC168" s="198"/>
      <c r="AD168" s="198"/>
      <c r="AE168" s="198"/>
    </row>
    <row r="169" spans="2:41" x14ac:dyDescent="0.25">
      <c r="H169" s="195"/>
      <c r="I169" s="195"/>
      <c r="J169" s="195"/>
      <c r="V169" s="17"/>
      <c r="AC169" s="198"/>
      <c r="AD169" s="198"/>
      <c r="AE169" s="198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435</v>
      </c>
      <c r="AB173" s="196"/>
      <c r="AC173" s="196"/>
      <c r="AD173" s="196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 x14ac:dyDescent="0.25">
      <c r="H214" s="195"/>
      <c r="I214" s="195"/>
      <c r="J214" s="195"/>
      <c r="V214" s="17"/>
      <c r="AA214" s="195"/>
      <c r="AB214" s="195"/>
      <c r="AC214" s="195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96" t="s">
        <v>495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532</v>
      </c>
      <c r="AB218" s="196"/>
      <c r="AC218" s="196"/>
      <c r="AD218" s="196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98" t="s">
        <v>29</v>
      </c>
      <c r="AD259" s="198"/>
      <c r="AE259" s="198"/>
    </row>
    <row r="260" spans="2:41" x14ac:dyDescent="0.25">
      <c r="H260" s="195" t="s">
        <v>28</v>
      </c>
      <c r="I260" s="195"/>
      <c r="J260" s="195"/>
      <c r="V260" s="17"/>
      <c r="AC260" s="198"/>
      <c r="AD260" s="198"/>
      <c r="AE260" s="198"/>
    </row>
    <row r="261" spans="2:41" x14ac:dyDescent="0.25">
      <c r="H261" s="195"/>
      <c r="I261" s="195"/>
      <c r="J261" s="195"/>
      <c r="V261" s="17"/>
      <c r="AC261" s="198"/>
      <c r="AD261" s="198"/>
      <c r="AE261" s="198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96" t="s">
        <v>592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435</v>
      </c>
      <c r="AB265" s="196"/>
      <c r="AC265" s="196"/>
      <c r="AD265" s="196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 x14ac:dyDescent="0.25">
      <c r="H306" s="195"/>
      <c r="I306" s="195"/>
      <c r="J306" s="195"/>
      <c r="V306" s="17"/>
      <c r="AA306" s="195"/>
      <c r="AB306" s="195"/>
      <c r="AC306" s="195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96" t="s">
        <v>435</v>
      </c>
      <c r="F310" s="196"/>
      <c r="G310" s="196"/>
      <c r="H310" s="196"/>
      <c r="V310" s="17"/>
      <c r="X310" s="23" t="s">
        <v>32</v>
      </c>
      <c r="Y310" s="20">
        <f>IF(B1029="PAGADO",0,C315)</f>
        <v>-647.71</v>
      </c>
      <c r="AA310" s="196" t="s">
        <v>702</v>
      </c>
      <c r="AB310" s="196"/>
      <c r="AC310" s="196"/>
      <c r="AD310" s="196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95" t="s">
        <v>28</v>
      </c>
      <c r="I345" s="195"/>
      <c r="J345" s="195"/>
      <c r="V345" s="17"/>
    </row>
    <row r="346" spans="2:41" x14ac:dyDescent="0.25">
      <c r="H346" s="195"/>
      <c r="I346" s="195"/>
      <c r="J346" s="195"/>
      <c r="V346" s="17"/>
    </row>
    <row r="347" spans="2:41" x14ac:dyDescent="0.25">
      <c r="V347" s="17"/>
      <c r="X347" s="209" t="s">
        <v>64</v>
      </c>
      <c r="AB347" s="206" t="s">
        <v>29</v>
      </c>
      <c r="AC347" s="206"/>
      <c r="AD347" s="206"/>
    </row>
    <row r="348" spans="2:41" x14ac:dyDescent="0.25">
      <c r="V348" s="17"/>
      <c r="X348" s="209"/>
      <c r="AB348" s="206"/>
      <c r="AC348" s="206"/>
      <c r="AD348" s="206"/>
    </row>
    <row r="349" spans="2:41" ht="23.25" x14ac:dyDescent="0.35">
      <c r="B349" s="22" t="s">
        <v>64</v>
      </c>
      <c r="V349" s="17"/>
      <c r="X349" s="209"/>
      <c r="AB349" s="206"/>
      <c r="AC349" s="206"/>
      <c r="AD349" s="206"/>
    </row>
    <row r="350" spans="2:41" ht="23.25" x14ac:dyDescent="0.35">
      <c r="B350" s="23" t="s">
        <v>32</v>
      </c>
      <c r="C350" s="20">
        <f>IF(X310="PAGADO",0,Y315)</f>
        <v>-785.77</v>
      </c>
      <c r="E350" s="196" t="s">
        <v>435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702</v>
      </c>
      <c r="AB350" s="196"/>
      <c r="AC350" s="196"/>
      <c r="AD350" s="196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 x14ac:dyDescent="0.25">
      <c r="H385" s="195"/>
      <c r="I385" s="195"/>
      <c r="J385" s="195"/>
      <c r="V385" s="17"/>
      <c r="AA385" s="195"/>
      <c r="AB385" s="195"/>
      <c r="AC385" s="195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96" t="s">
        <v>778</v>
      </c>
      <c r="F389" s="196"/>
      <c r="G389" s="196"/>
      <c r="H389" s="196"/>
      <c r="V389" s="17"/>
      <c r="X389" s="23" t="s">
        <v>32</v>
      </c>
      <c r="Y389" s="20">
        <f>IF(B1122="PAGADO",0,C394)</f>
        <v>-132.38000000000011</v>
      </c>
      <c r="AA389" s="196" t="s">
        <v>842</v>
      </c>
      <c r="AB389" s="196"/>
      <c r="AC389" s="196"/>
      <c r="AD389" s="196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 x14ac:dyDescent="0.35">
      <c r="H420" s="195"/>
      <c r="I420" s="195"/>
      <c r="J420" s="195"/>
      <c r="V420" s="17"/>
      <c r="AC420" s="24"/>
      <c r="AD420" s="24"/>
      <c r="AE420" s="24"/>
    </row>
    <row r="421" spans="2:41" ht="23.25" x14ac:dyDescent="0.35">
      <c r="V421" s="17"/>
      <c r="AB421" s="198" t="s">
        <v>29</v>
      </c>
      <c r="AC421" s="198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96" t="s">
        <v>778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435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 x14ac:dyDescent="0.25">
      <c r="H460" s="195"/>
      <c r="I460" s="195"/>
      <c r="J460" s="195"/>
      <c r="V460" s="17"/>
      <c r="AA460" s="195"/>
      <c r="AB460" s="195"/>
      <c r="AC460" s="195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96" t="s">
        <v>778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435</v>
      </c>
      <c r="AB464" s="196"/>
      <c r="AC464" s="196"/>
      <c r="AD464" s="196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98" t="s">
        <v>29</v>
      </c>
      <c r="AD491" s="198"/>
      <c r="AE491" s="198"/>
    </row>
    <row r="492" spans="2:42" x14ac:dyDescent="0.25">
      <c r="H492" s="195" t="s">
        <v>28</v>
      </c>
      <c r="I492" s="195"/>
      <c r="J492" s="195"/>
      <c r="V492" s="17"/>
      <c r="AC492" s="198"/>
      <c r="AD492" s="198"/>
      <c r="AE492" s="198"/>
    </row>
    <row r="493" spans="2:42" x14ac:dyDescent="0.25">
      <c r="H493" s="195"/>
      <c r="I493" s="195"/>
      <c r="J493" s="195"/>
      <c r="V493" s="17"/>
      <c r="AC493" s="198"/>
      <c r="AD493" s="198"/>
      <c r="AE493" s="198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96" t="s">
        <v>778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532</v>
      </c>
      <c r="AB497" s="196"/>
      <c r="AC497" s="196"/>
      <c r="AD497" s="196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 x14ac:dyDescent="0.25">
      <c r="H534" s="195"/>
      <c r="I534" s="195"/>
      <c r="J534" s="195"/>
      <c r="V534" s="17"/>
      <c r="AA534" s="195"/>
      <c r="AB534" s="195"/>
      <c r="AC534" s="195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96" t="s">
        <v>435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435</v>
      </c>
      <c r="AB538" s="196"/>
      <c r="AC538" s="196"/>
      <c r="AD538" s="196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98" t="s">
        <v>29</v>
      </c>
      <c r="AD565" s="198"/>
      <c r="AE565" s="198"/>
    </row>
    <row r="566" spans="2:41" x14ac:dyDescent="0.25">
      <c r="H566" s="195" t="s">
        <v>28</v>
      </c>
      <c r="I566" s="195"/>
      <c r="J566" s="195"/>
      <c r="V566" s="17"/>
      <c r="AC566" s="198"/>
      <c r="AD566" s="198"/>
      <c r="AE566" s="198"/>
    </row>
    <row r="567" spans="2:41" x14ac:dyDescent="0.25">
      <c r="H567" s="195"/>
      <c r="I567" s="195"/>
      <c r="J567" s="195"/>
      <c r="V567" s="17"/>
      <c r="AC567" s="198"/>
      <c r="AD567" s="198"/>
      <c r="AE567" s="198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1170</v>
      </c>
      <c r="AB571" s="196"/>
      <c r="AC571" s="196"/>
      <c r="AD571" s="196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 x14ac:dyDescent="0.25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 x14ac:dyDescent="0.25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 x14ac:dyDescent="0.25">
      <c r="H612" s="195"/>
      <c r="I612" s="195"/>
      <c r="J612" s="195"/>
      <c r="V612" s="17"/>
      <c r="AA612" s="195"/>
      <c r="AB612" s="195"/>
      <c r="AC612" s="195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196" t="s">
        <v>1170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1170</v>
      </c>
      <c r="AB616" s="196"/>
      <c r="AC616" s="196"/>
      <c r="AD616" s="196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 x14ac:dyDescent="0.3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98" t="s">
        <v>29</v>
      </c>
      <c r="AD653" s="198"/>
      <c r="AE653" s="198"/>
    </row>
    <row r="654" spans="8:31" x14ac:dyDescent="0.25">
      <c r="H654" s="195" t="s">
        <v>28</v>
      </c>
      <c r="I654" s="195"/>
      <c r="J654" s="195"/>
      <c r="V654" s="17"/>
      <c r="AC654" s="198"/>
      <c r="AD654" s="198"/>
      <c r="AE654" s="198"/>
    </row>
    <row r="655" spans="8:31" x14ac:dyDescent="0.25">
      <c r="H655" s="195"/>
      <c r="I655" s="195"/>
      <c r="J655" s="195"/>
      <c r="V655" s="17"/>
      <c r="AC655" s="198"/>
      <c r="AD655" s="198"/>
      <c r="AE655" s="198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69</v>
      </c>
      <c r="V658" s="17"/>
      <c r="X658" s="22" t="s">
        <v>69</v>
      </c>
    </row>
    <row r="659" spans="2:41" ht="23.25" x14ac:dyDescent="0.35">
      <c r="B659" s="23" t="s">
        <v>32</v>
      </c>
      <c r="C659" s="20">
        <f>IF(X616="PAGADO",0,Y621)</f>
        <v>469.59</v>
      </c>
      <c r="E659" s="196" t="s">
        <v>1170</v>
      </c>
      <c r="F659" s="196"/>
      <c r="G659" s="196"/>
      <c r="H659" s="196"/>
      <c r="V659" s="17"/>
      <c r="X659" s="23" t="s">
        <v>32</v>
      </c>
      <c r="Y659" s="20">
        <f>IF(B659="PAGADO",0,C664)</f>
        <v>-699.46999999999935</v>
      </c>
      <c r="AA659" s="196" t="s">
        <v>20</v>
      </c>
      <c r="AB659" s="196"/>
      <c r="AC659" s="196"/>
      <c r="AD659" s="196"/>
    </row>
    <row r="660" spans="2:41" x14ac:dyDescent="0.25">
      <c r="B660" s="1" t="s">
        <v>0</v>
      </c>
      <c r="C660" s="19">
        <f>H675</f>
        <v>1810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2279.59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1279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2979.0599999999995</v>
      </c>
      <c r="E663" s="4">
        <v>45135</v>
      </c>
      <c r="F663" s="3" t="s">
        <v>414</v>
      </c>
      <c r="G663" s="3" t="s">
        <v>1294</v>
      </c>
      <c r="H663" s="5">
        <v>300</v>
      </c>
      <c r="N663" s="25">
        <v>45173</v>
      </c>
      <c r="O663" s="3" t="s">
        <v>1343</v>
      </c>
      <c r="P663" s="3"/>
      <c r="Q663" s="3"/>
      <c r="R663" s="18">
        <v>2000</v>
      </c>
      <c r="S663" s="3"/>
      <c r="V663" s="17"/>
      <c r="X663" s="1" t="s">
        <v>9</v>
      </c>
      <c r="Y663" s="20">
        <f>Y686</f>
        <v>699.46999999999935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-699.46999999999935</v>
      </c>
      <c r="E664" s="4">
        <v>45138</v>
      </c>
      <c r="F664" s="3" t="s">
        <v>414</v>
      </c>
      <c r="G664" s="3" t="s">
        <v>200</v>
      </c>
      <c r="H664" s="5">
        <v>200</v>
      </c>
      <c r="N664" s="25">
        <v>45175</v>
      </c>
      <c r="O664" s="3" t="s">
        <v>1356</v>
      </c>
      <c r="P664" s="3"/>
      <c r="Q664" s="3"/>
      <c r="R664" s="18">
        <v>49.18</v>
      </c>
      <c r="S664" s="3"/>
      <c r="V664" s="17"/>
      <c r="X664" s="6" t="s">
        <v>8</v>
      </c>
      <c r="Y664" s="21">
        <f>Y662-Y663</f>
        <v>-699.46999999999935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99" t="str">
        <f>IF(C664&lt;0,"NO PAGAR","COBRAR")</f>
        <v>NO PAGAR</v>
      </c>
      <c r="C665" s="199"/>
      <c r="E665" s="4">
        <v>45156</v>
      </c>
      <c r="F665" s="3" t="s">
        <v>414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99" t="str">
        <f>IF(Y664&lt;0,"NO PAGAR","COBRAR")</f>
        <v>NO PAGAR</v>
      </c>
      <c r="Y665" s="199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90" t="s">
        <v>9</v>
      </c>
      <c r="C666" s="191"/>
      <c r="E666" s="4">
        <v>45159</v>
      </c>
      <c r="F666" s="3" t="s">
        <v>414</v>
      </c>
      <c r="G666" s="3" t="s">
        <v>200</v>
      </c>
      <c r="H666" s="5">
        <v>150</v>
      </c>
      <c r="N666" s="3"/>
      <c r="O666" s="3"/>
      <c r="P666" s="3"/>
      <c r="Q666" s="3"/>
      <c r="R666" s="18"/>
      <c r="S666" s="3"/>
      <c r="V666" s="17"/>
      <c r="X666" s="190" t="s">
        <v>9</v>
      </c>
      <c r="Y666" s="19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IF(Y616&lt;=0,Y616*-1)</f>
        <v>0</v>
      </c>
      <c r="E667" s="4">
        <v>45115</v>
      </c>
      <c r="F667" s="3" t="s">
        <v>591</v>
      </c>
      <c r="G667" s="3" t="s">
        <v>200</v>
      </c>
      <c r="H667" s="5">
        <v>120</v>
      </c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ADELANTADO</v>
      </c>
      <c r="Y667" s="10">
        <f>IF(C664&lt;=0,C664*-1)</f>
        <v>699.46999999999935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2399.1799999999998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>
        <v>150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>
        <v>59.1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1339</v>
      </c>
      <c r="C675" s="10">
        <f>R685</f>
        <v>370.78</v>
      </c>
      <c r="E675" s="192" t="s">
        <v>7</v>
      </c>
      <c r="F675" s="193"/>
      <c r="G675" s="194"/>
      <c r="H675" s="5">
        <f>SUM(H661:H674)</f>
        <v>1810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92" t="s">
        <v>7</v>
      </c>
      <c r="AB675" s="193"/>
      <c r="AC675" s="19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92" t="s">
        <v>7</v>
      </c>
      <c r="O677" s="193"/>
      <c r="P677" s="193"/>
      <c r="Q677" s="194"/>
      <c r="R677" s="18">
        <f>SUM(R661:R676)</f>
        <v>2399.1799999999998</v>
      </c>
      <c r="S677" s="3"/>
      <c r="V677" s="17"/>
      <c r="X677" s="12"/>
      <c r="Y677" s="10"/>
      <c r="AJ677" s="192" t="s">
        <v>7</v>
      </c>
      <c r="AK677" s="193"/>
      <c r="AL677" s="193"/>
      <c r="AM677" s="194"/>
      <c r="AN677" s="18">
        <f>SUM(AN661:AN676)</f>
        <v>0</v>
      </c>
      <c r="AO677" s="3"/>
    </row>
    <row r="678" spans="2:41" x14ac:dyDescent="0.25">
      <c r="B678" s="12"/>
      <c r="C678" s="10"/>
      <c r="N678" s="126" t="s">
        <v>473</v>
      </c>
      <c r="O678" s="126" t="s">
        <v>470</v>
      </c>
      <c r="P678" s="127">
        <v>45154.29415509</v>
      </c>
      <c r="Q678" s="128">
        <v>40.000999999999998</v>
      </c>
      <c r="R678" s="128">
        <v>70</v>
      </c>
      <c r="S678" s="129" t="s">
        <v>1335</v>
      </c>
      <c r="V678" s="17"/>
      <c r="X678" s="12"/>
      <c r="Y678" s="10"/>
    </row>
    <row r="679" spans="2:41" x14ac:dyDescent="0.25">
      <c r="B679" s="12"/>
      <c r="C679" s="10"/>
      <c r="N679" s="126" t="s">
        <v>473</v>
      </c>
      <c r="O679" s="126" t="s">
        <v>470</v>
      </c>
      <c r="P679" s="127">
        <v>45155.668831019997</v>
      </c>
      <c r="Q679" s="128">
        <v>17.14</v>
      </c>
      <c r="R679" s="128">
        <v>30</v>
      </c>
      <c r="S679" s="129" t="s">
        <v>745</v>
      </c>
      <c r="V679" s="17"/>
      <c r="X679" s="12"/>
      <c r="Y679" s="10"/>
    </row>
    <row r="680" spans="2:41" x14ac:dyDescent="0.25">
      <c r="B680" s="12"/>
      <c r="C680" s="10"/>
      <c r="E680" s="14"/>
      <c r="N680" s="126" t="s">
        <v>473</v>
      </c>
      <c r="O680" s="126" t="s">
        <v>470</v>
      </c>
      <c r="P680" s="127">
        <v>45160.77746528</v>
      </c>
      <c r="Q680" s="128">
        <v>45.713000000000001</v>
      </c>
      <c r="R680" s="128">
        <v>80</v>
      </c>
      <c r="S680" s="129" t="s">
        <v>1334</v>
      </c>
      <c r="V680" s="17"/>
      <c r="X680" s="12"/>
      <c r="Y680" s="10"/>
      <c r="AA680" s="14"/>
    </row>
    <row r="681" spans="2:41" x14ac:dyDescent="0.25">
      <c r="B681" s="12"/>
      <c r="C681" s="10"/>
      <c r="N681" s="126" t="s">
        <v>473</v>
      </c>
      <c r="O681" s="126" t="s">
        <v>470</v>
      </c>
      <c r="P681" s="127">
        <v>45163.809282410002</v>
      </c>
      <c r="Q681" s="128">
        <v>41.713999999999999</v>
      </c>
      <c r="R681" s="128">
        <v>73</v>
      </c>
      <c r="S681" s="129" t="s">
        <v>20</v>
      </c>
      <c r="V681" s="17"/>
      <c r="X681" s="12"/>
      <c r="Y681" s="10"/>
    </row>
    <row r="682" spans="2:41" x14ac:dyDescent="0.25">
      <c r="B682" s="12"/>
      <c r="C682" s="10"/>
      <c r="N682" s="126" t="s">
        <v>473</v>
      </c>
      <c r="O682" s="126" t="s">
        <v>470</v>
      </c>
      <c r="P682" s="127">
        <v>45166.573078699999</v>
      </c>
      <c r="Q682" s="128">
        <v>19.998000000000001</v>
      </c>
      <c r="R682" s="128">
        <v>35</v>
      </c>
      <c r="S682" s="129" t="s">
        <v>20</v>
      </c>
      <c r="V682" s="17"/>
      <c r="X682" s="12"/>
      <c r="Y682" s="10"/>
    </row>
    <row r="683" spans="2:41" x14ac:dyDescent="0.25">
      <c r="B683" s="12"/>
      <c r="C683" s="10"/>
      <c r="N683" s="126" t="s">
        <v>473</v>
      </c>
      <c r="O683" s="126" t="s">
        <v>470</v>
      </c>
      <c r="P683" s="127">
        <v>45168.909282410001</v>
      </c>
      <c r="Q683" s="128">
        <v>34.712000000000003</v>
      </c>
      <c r="R683" s="128">
        <v>60.75</v>
      </c>
      <c r="S683" s="129" t="s">
        <v>745</v>
      </c>
      <c r="V683" s="17"/>
      <c r="X683" s="12"/>
      <c r="Y683" s="10"/>
    </row>
    <row r="684" spans="2:41" x14ac:dyDescent="0.25">
      <c r="B684" s="12"/>
      <c r="C684" s="10"/>
      <c r="N684" s="126" t="s">
        <v>473</v>
      </c>
      <c r="O684" s="126" t="s">
        <v>470</v>
      </c>
      <c r="P684" s="127">
        <v>45169.803240740002</v>
      </c>
      <c r="Q684" s="128">
        <v>12.587</v>
      </c>
      <c r="R684" s="128">
        <v>22.03</v>
      </c>
      <c r="S684" s="129" t="s">
        <v>1333</v>
      </c>
      <c r="V684" s="17"/>
      <c r="X684" s="12"/>
      <c r="Y684" s="10"/>
    </row>
    <row r="685" spans="2:41" x14ac:dyDescent="0.25">
      <c r="B685" s="11"/>
      <c r="C685" s="10"/>
      <c r="R685" s="188">
        <f>SUM(R678:R684)</f>
        <v>370.78</v>
      </c>
      <c r="V685" s="17"/>
      <c r="X685" s="11"/>
      <c r="Y685" s="10"/>
    </row>
    <row r="686" spans="2:41" x14ac:dyDescent="0.25">
      <c r="B686" s="15" t="s">
        <v>18</v>
      </c>
      <c r="C686" s="16">
        <f>SUM(C667:C685)</f>
        <v>2979.0599999999995</v>
      </c>
      <c r="V686" s="17"/>
      <c r="X686" s="15" t="s">
        <v>18</v>
      </c>
      <c r="Y686" s="16">
        <f>SUM(Y667:Y685)</f>
        <v>699.46999999999935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95" t="s">
        <v>30</v>
      </c>
      <c r="I699" s="195"/>
      <c r="J699" s="195"/>
      <c r="V699" s="17"/>
      <c r="AA699" s="195" t="s">
        <v>31</v>
      </c>
      <c r="AB699" s="195"/>
      <c r="AC699" s="195"/>
    </row>
    <row r="700" spans="1:43" x14ac:dyDescent="0.25">
      <c r="H700" s="195"/>
      <c r="I700" s="195"/>
      <c r="J700" s="195"/>
      <c r="V700" s="17"/>
      <c r="AA700" s="195"/>
      <c r="AB700" s="195"/>
      <c r="AC700" s="195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69</v>
      </c>
      <c r="V703" s="17"/>
      <c r="X703" s="22" t="s">
        <v>69</v>
      </c>
    </row>
    <row r="704" spans="1:43" ht="23.25" x14ac:dyDescent="0.35">
      <c r="B704" s="23" t="s">
        <v>32</v>
      </c>
      <c r="C704" s="20">
        <f>IF(X659="PAGADO",0,C664)</f>
        <v>-699.46999999999935</v>
      </c>
      <c r="E704" s="196" t="s">
        <v>20</v>
      </c>
      <c r="F704" s="196"/>
      <c r="G704" s="196"/>
      <c r="H704" s="196"/>
      <c r="V704" s="17"/>
      <c r="X704" s="23" t="s">
        <v>32</v>
      </c>
      <c r="Y704" s="20">
        <f>IF(B1504="PAGADO",0,C709)</f>
        <v>-699.46999999999935</v>
      </c>
      <c r="AA704" s="196" t="s">
        <v>20</v>
      </c>
      <c r="AB704" s="196"/>
      <c r="AC704" s="196"/>
      <c r="AD704" s="196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699.46999999999935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699.46999999999935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-699.46999999999935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-699.46999999999935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7" t="str">
        <f>IF(Y709&lt;0,"NO PAGAR","COBRAR'")</f>
        <v>NO PAGAR</v>
      </c>
      <c r="Y710" s="197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97" t="str">
        <f>IF(C709&lt;0,"NO PAGAR","COBRAR'")</f>
        <v>NO PAGAR</v>
      </c>
      <c r="C711" s="19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90" t="s">
        <v>9</v>
      </c>
      <c r="C712" s="191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0" t="s">
        <v>9</v>
      </c>
      <c r="Y712" s="19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ADELANTADO</v>
      </c>
      <c r="C713" s="10">
        <f>IF(Y664&lt;=0,Y664*-1)</f>
        <v>699.46999999999935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ADELANTADO</v>
      </c>
      <c r="Y713" s="10">
        <f>IF(C709&lt;=0,C709*-1)</f>
        <v>699.46999999999935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92" t="s">
        <v>7</v>
      </c>
      <c r="F720" s="193"/>
      <c r="G720" s="19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92" t="s">
        <v>7</v>
      </c>
      <c r="AB720" s="193"/>
      <c r="AC720" s="19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92" t="s">
        <v>7</v>
      </c>
      <c r="O722" s="193"/>
      <c r="P722" s="193"/>
      <c r="Q722" s="194"/>
      <c r="R722" s="18">
        <f>SUM(R706:R721)</f>
        <v>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699.46999999999935</v>
      </c>
      <c r="D732" t="s">
        <v>22</v>
      </c>
      <c r="E732" t="s">
        <v>21</v>
      </c>
      <c r="V732" s="17"/>
      <c r="X732" s="15" t="s">
        <v>18</v>
      </c>
      <c r="Y732" s="16">
        <f>SUM(Y713:Y731)</f>
        <v>699.46999999999935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98" t="s">
        <v>29</v>
      </c>
      <c r="AD746" s="198"/>
      <c r="AE746" s="198"/>
    </row>
    <row r="747" spans="2:31" x14ac:dyDescent="0.25">
      <c r="H747" s="195" t="s">
        <v>28</v>
      </c>
      <c r="I747" s="195"/>
      <c r="J747" s="195"/>
      <c r="V747" s="17"/>
      <c r="AC747" s="198"/>
      <c r="AD747" s="198"/>
      <c r="AE747" s="198"/>
    </row>
    <row r="748" spans="2:31" x14ac:dyDescent="0.25">
      <c r="H748" s="195"/>
      <c r="I748" s="195"/>
      <c r="J748" s="195"/>
      <c r="V748" s="17"/>
      <c r="AC748" s="198"/>
      <c r="AD748" s="198"/>
      <c r="AE748" s="198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70</v>
      </c>
      <c r="V751" s="17"/>
      <c r="X751" s="22" t="s">
        <v>70</v>
      </c>
    </row>
    <row r="752" spans="2:31" ht="23.25" x14ac:dyDescent="0.35">
      <c r="B752" s="23" t="s">
        <v>32</v>
      </c>
      <c r="C752" s="20">
        <f>IF(X704="PAGADO",0,Y709)</f>
        <v>-699.46999999999935</v>
      </c>
      <c r="E752" s="196" t="s">
        <v>20</v>
      </c>
      <c r="F752" s="196"/>
      <c r="G752" s="196"/>
      <c r="H752" s="196"/>
      <c r="V752" s="17"/>
      <c r="X752" s="23" t="s">
        <v>32</v>
      </c>
      <c r="Y752" s="20">
        <f>IF(B752="PAGADO",0,C757)</f>
        <v>-699.46999999999935</v>
      </c>
      <c r="AA752" s="196" t="s">
        <v>20</v>
      </c>
      <c r="AB752" s="196"/>
      <c r="AC752" s="196"/>
      <c r="AD752" s="196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699.46999999999935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699.46999999999935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-699.46999999999935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-699.46999999999935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99" t="str">
        <f>IF(C757&lt;0,"NO PAGAR","COBRAR")</f>
        <v>NO PAGAR</v>
      </c>
      <c r="C758" s="199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9" t="str">
        <f>IF(Y757&lt;0,"NO PAGAR","COBRAR")</f>
        <v>NO PAGAR</v>
      </c>
      <c r="Y758" s="199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90" t="s">
        <v>9</v>
      </c>
      <c r="C759" s="191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90" t="s">
        <v>9</v>
      </c>
      <c r="Y759" s="19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>
        <f>IF(Y704&lt;=0,Y704*-1)</f>
        <v>699.46999999999935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ADELANTADO</v>
      </c>
      <c r="Y760" s="10">
        <f>IF(C757&lt;=0,C757*-1)</f>
        <v>699.46999999999935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92" t="s">
        <v>7</v>
      </c>
      <c r="F768" s="193"/>
      <c r="G768" s="19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92" t="s">
        <v>7</v>
      </c>
      <c r="AB768" s="193"/>
      <c r="AC768" s="19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92" t="s">
        <v>7</v>
      </c>
      <c r="O770" s="193"/>
      <c r="P770" s="193"/>
      <c r="Q770" s="194"/>
      <c r="R770" s="18">
        <f>SUM(R754:R769)</f>
        <v>0</v>
      </c>
      <c r="S770" s="3"/>
      <c r="V770" s="17"/>
      <c r="X770" s="12"/>
      <c r="Y770" s="10"/>
      <c r="AJ770" s="192" t="s">
        <v>7</v>
      </c>
      <c r="AK770" s="193"/>
      <c r="AL770" s="193"/>
      <c r="AM770" s="194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699.46999999999935</v>
      </c>
      <c r="V779" s="17"/>
      <c r="X779" s="15" t="s">
        <v>18</v>
      </c>
      <c r="Y779" s="16">
        <f>SUM(Y760:Y778)</f>
        <v>699.46999999999935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95" t="s">
        <v>30</v>
      </c>
      <c r="I792" s="195"/>
      <c r="J792" s="195"/>
      <c r="V792" s="17"/>
      <c r="AA792" s="195" t="s">
        <v>31</v>
      </c>
      <c r="AB792" s="195"/>
      <c r="AC792" s="195"/>
    </row>
    <row r="793" spans="1:43" x14ac:dyDescent="0.25">
      <c r="H793" s="195"/>
      <c r="I793" s="195"/>
      <c r="J793" s="195"/>
      <c r="V793" s="17"/>
      <c r="AA793" s="195"/>
      <c r="AB793" s="195"/>
      <c r="AC793" s="195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70</v>
      </c>
      <c r="V796" s="17"/>
      <c r="X796" s="22" t="s">
        <v>70</v>
      </c>
    </row>
    <row r="797" spans="1:43" ht="23.25" x14ac:dyDescent="0.35">
      <c r="B797" s="23" t="s">
        <v>32</v>
      </c>
      <c r="C797" s="20">
        <f>IF(X752="PAGADO",0,C757)</f>
        <v>-699.46999999999935</v>
      </c>
      <c r="E797" s="196" t="s">
        <v>20</v>
      </c>
      <c r="F797" s="196"/>
      <c r="G797" s="196"/>
      <c r="H797" s="196"/>
      <c r="V797" s="17"/>
      <c r="X797" s="23" t="s">
        <v>32</v>
      </c>
      <c r="Y797" s="20">
        <f>IF(B1597="PAGADO",0,C802)</f>
        <v>-699.46999999999935</v>
      </c>
      <c r="AA797" s="196" t="s">
        <v>20</v>
      </c>
      <c r="AB797" s="196"/>
      <c r="AC797" s="196"/>
      <c r="AD797" s="196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699.46999999999935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699.46999999999935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-699.46999999999935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-699.46999999999935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7" t="str">
        <f>IF(Y802&lt;0,"NO PAGAR","COBRAR'")</f>
        <v>NO PAGAR</v>
      </c>
      <c r="Y803" s="197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97" t="str">
        <f>IF(C802&lt;0,"NO PAGAR","COBRAR'")</f>
        <v>NO PAGAR</v>
      </c>
      <c r="C804" s="19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90" t="s">
        <v>9</v>
      </c>
      <c r="C805" s="191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0" t="s">
        <v>9</v>
      </c>
      <c r="Y805" s="19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ADELANTADO</v>
      </c>
      <c r="C806" s="10">
        <f>IF(Y757&lt;=0,Y757*-1)</f>
        <v>699.46999999999935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ADELANTADO</v>
      </c>
      <c r="Y806" s="10">
        <f>IF(C802&lt;=0,C802*-1)</f>
        <v>699.46999999999935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92" t="s">
        <v>7</v>
      </c>
      <c r="F813" s="193"/>
      <c r="G813" s="19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92" t="s">
        <v>7</v>
      </c>
      <c r="AB813" s="193"/>
      <c r="AC813" s="19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92" t="s">
        <v>7</v>
      </c>
      <c r="O815" s="193"/>
      <c r="P815" s="193"/>
      <c r="Q815" s="194"/>
      <c r="R815" s="18">
        <f>SUM(R799:R814)</f>
        <v>0</v>
      </c>
      <c r="S815" s="3"/>
      <c r="V815" s="17"/>
      <c r="X815" s="12"/>
      <c r="Y815" s="10"/>
      <c r="AJ815" s="192" t="s">
        <v>7</v>
      </c>
      <c r="AK815" s="193"/>
      <c r="AL815" s="193"/>
      <c r="AM815" s="194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699.46999999999935</v>
      </c>
      <c r="D825" t="s">
        <v>22</v>
      </c>
      <c r="E825" t="s">
        <v>21</v>
      </c>
      <c r="V825" s="17"/>
      <c r="X825" s="15" t="s">
        <v>18</v>
      </c>
      <c r="Y825" s="16">
        <f>SUM(Y806:Y824)</f>
        <v>699.46999999999935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  <c r="AC840" s="198" t="s">
        <v>29</v>
      </c>
      <c r="AD840" s="198"/>
      <c r="AE840" s="198"/>
    </row>
    <row r="841" spans="2:41" x14ac:dyDescent="0.25">
      <c r="H841" s="195" t="s">
        <v>28</v>
      </c>
      <c r="I841" s="195"/>
      <c r="J841" s="195"/>
      <c r="V841" s="17"/>
      <c r="AC841" s="198"/>
      <c r="AD841" s="198"/>
      <c r="AE841" s="198"/>
    </row>
    <row r="842" spans="2:41" x14ac:dyDescent="0.25">
      <c r="H842" s="195"/>
      <c r="I842" s="195"/>
      <c r="J842" s="195"/>
      <c r="V842" s="17"/>
      <c r="AC842" s="198"/>
      <c r="AD842" s="198"/>
      <c r="AE842" s="198"/>
    </row>
    <row r="843" spans="2:41" x14ac:dyDescent="0.25">
      <c r="V843" s="17"/>
    </row>
    <row r="844" spans="2:41" x14ac:dyDescent="0.25">
      <c r="V844" s="17"/>
    </row>
    <row r="845" spans="2:41" ht="23.25" x14ac:dyDescent="0.35">
      <c r="B845" s="22" t="s">
        <v>71</v>
      </c>
      <c r="V845" s="17"/>
      <c r="X845" s="22" t="s">
        <v>71</v>
      </c>
    </row>
    <row r="846" spans="2:41" ht="23.25" x14ac:dyDescent="0.35">
      <c r="B846" s="23" t="s">
        <v>32</v>
      </c>
      <c r="C846" s="20">
        <f>IF(X797="PAGADO",0,Y802)</f>
        <v>-699.46999999999935</v>
      </c>
      <c r="E846" s="196" t="s">
        <v>20</v>
      </c>
      <c r="F846" s="196"/>
      <c r="G846" s="196"/>
      <c r="H846" s="196"/>
      <c r="V846" s="17"/>
      <c r="X846" s="23" t="s">
        <v>32</v>
      </c>
      <c r="Y846" s="20">
        <f>IF(B846="PAGADO",0,C851)</f>
        <v>-699.46999999999935</v>
      </c>
      <c r="AA846" s="196" t="s">
        <v>20</v>
      </c>
      <c r="AB846" s="196"/>
      <c r="AC846" s="196"/>
      <c r="AD846" s="196"/>
    </row>
    <row r="847" spans="2:41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C873</f>
        <v>699.46999999999935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699.46999999999935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25</v>
      </c>
      <c r="C851" s="21">
        <f>C849-C850</f>
        <v>-699.46999999999935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-699.46999999999935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 x14ac:dyDescent="0.4">
      <c r="B852" s="199" t="str">
        <f>IF(C851&lt;0,"NO PAGAR","COBRAR")</f>
        <v>NO PAGAR</v>
      </c>
      <c r="C852" s="19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9" t="str">
        <f>IF(Y851&lt;0,"NO PAGAR","COBRAR")</f>
        <v>NO PAGAR</v>
      </c>
      <c r="Y852" s="19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90" t="s">
        <v>9</v>
      </c>
      <c r="C853" s="19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0" t="s">
        <v>9</v>
      </c>
      <c r="Y853" s="19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9" t="str">
        <f>IF(C887&lt;0,"SALDO A FAVOR","SALDO ADELANTAD0'")</f>
        <v>SALDO ADELANTAD0'</v>
      </c>
      <c r="C854" s="10">
        <f>IF(Y802&lt;=0,Y802*-1)</f>
        <v>699.46999999999935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ADELANTADO</v>
      </c>
      <c r="Y854" s="10">
        <f>IF(C851&lt;=0,C851*-1)</f>
        <v>699.46999999999935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17</v>
      </c>
      <c r="C862" s="10"/>
      <c r="E862" s="192" t="s">
        <v>7</v>
      </c>
      <c r="F862" s="193"/>
      <c r="G862" s="194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92" t="s">
        <v>7</v>
      </c>
      <c r="AB862" s="193"/>
      <c r="AC862" s="194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92" t="s">
        <v>7</v>
      </c>
      <c r="O864" s="193"/>
      <c r="P864" s="193"/>
      <c r="Q864" s="194"/>
      <c r="R864" s="18">
        <f>SUM(R848:R863)</f>
        <v>0</v>
      </c>
      <c r="S864" s="3"/>
      <c r="V864" s="17"/>
      <c r="X864" s="12"/>
      <c r="Y864" s="10"/>
      <c r="AJ864" s="192" t="s">
        <v>7</v>
      </c>
      <c r="AK864" s="193"/>
      <c r="AL864" s="193"/>
      <c r="AM864" s="194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1"/>
      <c r="C872" s="10"/>
      <c r="V872" s="17"/>
      <c r="X872" s="11"/>
      <c r="Y872" s="10"/>
    </row>
    <row r="873" spans="2:27" x14ac:dyDescent="0.25">
      <c r="B873" s="15" t="s">
        <v>18</v>
      </c>
      <c r="C873" s="16">
        <f>SUM(C854:C872)</f>
        <v>699.46999999999935</v>
      </c>
      <c r="V873" s="17"/>
      <c r="X873" s="15" t="s">
        <v>18</v>
      </c>
      <c r="Y873" s="16">
        <f>SUM(Y854:Y872)</f>
        <v>699.46999999999935</v>
      </c>
    </row>
    <row r="874" spans="2:27" x14ac:dyDescent="0.25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V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V885" s="17"/>
    </row>
    <row r="886" spans="1:43" x14ac:dyDescent="0.25">
      <c r="H886" s="195" t="s">
        <v>30</v>
      </c>
      <c r="I886" s="195"/>
      <c r="J886" s="195"/>
      <c r="V886" s="17"/>
      <c r="AA886" s="195" t="s">
        <v>31</v>
      </c>
      <c r="AB886" s="195"/>
      <c r="AC886" s="195"/>
    </row>
    <row r="887" spans="1:43" x14ac:dyDescent="0.25">
      <c r="H887" s="195"/>
      <c r="I887" s="195"/>
      <c r="J887" s="195"/>
      <c r="V887" s="17"/>
      <c r="AA887" s="195"/>
      <c r="AB887" s="195"/>
      <c r="AC887" s="195"/>
    </row>
    <row r="888" spans="1:43" x14ac:dyDescent="0.25">
      <c r="V888" s="17"/>
    </row>
    <row r="889" spans="1:43" x14ac:dyDescent="0.25">
      <c r="V889" s="17"/>
    </row>
    <row r="890" spans="1:43" ht="23.25" x14ac:dyDescent="0.35">
      <c r="B890" s="24" t="s">
        <v>73</v>
      </c>
      <c r="V890" s="17"/>
      <c r="X890" s="22" t="s">
        <v>71</v>
      </c>
    </row>
    <row r="891" spans="1:43" ht="23.25" x14ac:dyDescent="0.35">
      <c r="B891" s="23" t="s">
        <v>32</v>
      </c>
      <c r="C891" s="20">
        <f>IF(X846="PAGADO",0,C851)</f>
        <v>-699.46999999999935</v>
      </c>
      <c r="E891" s="196" t="s">
        <v>20</v>
      </c>
      <c r="F891" s="196"/>
      <c r="G891" s="196"/>
      <c r="H891" s="196"/>
      <c r="V891" s="17"/>
      <c r="X891" s="23" t="s">
        <v>32</v>
      </c>
      <c r="Y891" s="20">
        <f>IF(B1691="PAGADO",0,C896)</f>
        <v>-699.46999999999935</v>
      </c>
      <c r="AA891" s="196" t="s">
        <v>20</v>
      </c>
      <c r="AB891" s="196"/>
      <c r="AC891" s="196"/>
      <c r="AD891" s="196"/>
    </row>
    <row r="892" spans="1:43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9</v>
      </c>
      <c r="C895" s="20">
        <f>C919</f>
        <v>699.46999999999935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699.46999999999935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6" t="s">
        <v>26</v>
      </c>
      <c r="C896" s="21">
        <f>C894-C895</f>
        <v>-699.46999999999935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-699.46999999999935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7" t="str">
        <f>IF(Y896&lt;0,"NO PAGAR","COBRAR'")</f>
        <v>NO PAGAR</v>
      </c>
      <c r="Y897" s="19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197" t="str">
        <f>IF(C896&lt;0,"NO PAGAR","COBRAR'")</f>
        <v>NO PAGAR</v>
      </c>
      <c r="C898" s="19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90" t="s">
        <v>9</v>
      </c>
      <c r="C899" s="19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90" t="s">
        <v>9</v>
      </c>
      <c r="Y899" s="191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9" t="str">
        <f>IF(Y851&lt;0,"SALDO ADELANTADO","SALDO A FAVOR '")</f>
        <v>SALDO ADELANTADO</v>
      </c>
      <c r="C900" s="10">
        <f>IF(Y851&lt;=0,Y851*-1)</f>
        <v>699.46999999999935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ADELANTADO</v>
      </c>
      <c r="Y900" s="10">
        <f>IF(C896&lt;=0,C896*-1)</f>
        <v>699.46999999999935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16</v>
      </c>
      <c r="C907" s="10"/>
      <c r="E907" s="192" t="s">
        <v>7</v>
      </c>
      <c r="F907" s="193"/>
      <c r="G907" s="19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92" t="s">
        <v>7</v>
      </c>
      <c r="AB907" s="193"/>
      <c r="AC907" s="19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92" t="s">
        <v>7</v>
      </c>
      <c r="O909" s="193"/>
      <c r="P909" s="193"/>
      <c r="Q909" s="194"/>
      <c r="R909" s="18">
        <f>SUM(R893:R908)</f>
        <v>0</v>
      </c>
      <c r="S909" s="3"/>
      <c r="V909" s="17"/>
      <c r="X909" s="12"/>
      <c r="Y909" s="10"/>
      <c r="AJ909" s="192" t="s">
        <v>7</v>
      </c>
      <c r="AK909" s="193"/>
      <c r="AL909" s="193"/>
      <c r="AM909" s="194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1"/>
      <c r="C918" s="10"/>
      <c r="V918" s="17"/>
      <c r="X918" s="11"/>
      <c r="Y918" s="10"/>
    </row>
    <row r="919" spans="2:27" x14ac:dyDescent="0.25">
      <c r="B919" s="15" t="s">
        <v>18</v>
      </c>
      <c r="C919" s="16">
        <f>SUM(C900:C918)</f>
        <v>699.46999999999935</v>
      </c>
      <c r="D919" t="s">
        <v>22</v>
      </c>
      <c r="E919" t="s">
        <v>21</v>
      </c>
      <c r="V919" s="17"/>
      <c r="X919" s="15" t="s">
        <v>18</v>
      </c>
      <c r="Y919" s="16">
        <f>SUM(Y900:Y918)</f>
        <v>699.46999999999935</v>
      </c>
      <c r="Z919" t="s">
        <v>22</v>
      </c>
      <c r="AA919" t="s">
        <v>21</v>
      </c>
    </row>
    <row r="920" spans="2:27" x14ac:dyDescent="0.25">
      <c r="E920" s="1" t="s">
        <v>19</v>
      </c>
      <c r="V920" s="17"/>
      <c r="AA920" s="1" t="s">
        <v>19</v>
      </c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98" t="s">
        <v>29</v>
      </c>
      <c r="AD933" s="198"/>
      <c r="AE933" s="198"/>
    </row>
    <row r="934" spans="2:41" x14ac:dyDescent="0.25">
      <c r="H934" s="195" t="s">
        <v>28</v>
      </c>
      <c r="I934" s="195"/>
      <c r="J934" s="195"/>
      <c r="V934" s="17"/>
      <c r="AC934" s="198"/>
      <c r="AD934" s="198"/>
      <c r="AE934" s="198"/>
    </row>
    <row r="935" spans="2:41" x14ac:dyDescent="0.25">
      <c r="H935" s="195"/>
      <c r="I935" s="195"/>
      <c r="J935" s="195"/>
      <c r="V935" s="17"/>
      <c r="AC935" s="198"/>
      <c r="AD935" s="198"/>
      <c r="AE935" s="198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72</v>
      </c>
      <c r="V938" s="17"/>
      <c r="X938" s="22" t="s">
        <v>74</v>
      </c>
    </row>
    <row r="939" spans="2:41" ht="23.25" x14ac:dyDescent="0.35">
      <c r="B939" s="23" t="s">
        <v>32</v>
      </c>
      <c r="C939" s="20">
        <f>IF(X891="PAGADO",0,Y896)</f>
        <v>-699.46999999999935</v>
      </c>
      <c r="E939" s="196" t="s">
        <v>20</v>
      </c>
      <c r="F939" s="196"/>
      <c r="G939" s="196"/>
      <c r="H939" s="196"/>
      <c r="V939" s="17"/>
      <c r="X939" s="23" t="s">
        <v>32</v>
      </c>
      <c r="Y939" s="20">
        <f>IF(B939="PAGADO",0,C944)</f>
        <v>-699.46999999999935</v>
      </c>
      <c r="AA939" s="196" t="s">
        <v>20</v>
      </c>
      <c r="AB939" s="196"/>
      <c r="AC939" s="196"/>
      <c r="AD939" s="196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699.46999999999935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699.46999999999935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-699.46999999999935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-699.46999999999935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99" t="str">
        <f>IF(C944&lt;0,"NO PAGAR","COBRAR")</f>
        <v>NO PAGAR</v>
      </c>
      <c r="C945" s="199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9" t="str">
        <f>IF(Y944&lt;0,"NO PAGAR","COBRAR")</f>
        <v>NO PAGAR</v>
      </c>
      <c r="Y945" s="19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90" t="s">
        <v>9</v>
      </c>
      <c r="C946" s="19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90" t="s">
        <v>9</v>
      </c>
      <c r="Y946" s="19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>
        <f>IF(Y891&lt;=0,Y891*-1)</f>
        <v>699.46999999999935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ADELANTADO</v>
      </c>
      <c r="Y947" s="10">
        <f>IF(C944&lt;=0,C944*-1)</f>
        <v>699.46999999999935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92" t="s">
        <v>7</v>
      </c>
      <c r="F955" s="193"/>
      <c r="G955" s="19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92" t="s">
        <v>7</v>
      </c>
      <c r="AB955" s="193"/>
      <c r="AC955" s="19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92" t="s">
        <v>7</v>
      </c>
      <c r="O957" s="193"/>
      <c r="P957" s="193"/>
      <c r="Q957" s="194"/>
      <c r="R957" s="18">
        <f>SUM(R941:R956)</f>
        <v>0</v>
      </c>
      <c r="S957" s="3"/>
      <c r="V957" s="17"/>
      <c r="X957" s="12"/>
      <c r="Y957" s="10"/>
      <c r="AJ957" s="192" t="s">
        <v>7</v>
      </c>
      <c r="AK957" s="193"/>
      <c r="AL957" s="193"/>
      <c r="AM957" s="19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699.46999999999935</v>
      </c>
      <c r="V966" s="17"/>
      <c r="X966" s="15" t="s">
        <v>18</v>
      </c>
      <c r="Y966" s="16">
        <f>SUM(Y947:Y965)</f>
        <v>699.46999999999935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95" t="s">
        <v>30</v>
      </c>
      <c r="I979" s="195"/>
      <c r="J979" s="195"/>
      <c r="V979" s="17"/>
      <c r="AA979" s="195" t="s">
        <v>31</v>
      </c>
      <c r="AB979" s="195"/>
      <c r="AC979" s="195"/>
    </row>
    <row r="980" spans="1:43" x14ac:dyDescent="0.25">
      <c r="H980" s="195"/>
      <c r="I980" s="195"/>
      <c r="J980" s="195"/>
      <c r="V980" s="17"/>
      <c r="AA980" s="195"/>
      <c r="AB980" s="195"/>
      <c r="AC980" s="195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72</v>
      </c>
      <c r="V983" s="17"/>
      <c r="X983" s="22" t="s">
        <v>72</v>
      </c>
    </row>
    <row r="984" spans="1:43" ht="23.25" x14ac:dyDescent="0.35">
      <c r="B984" s="23" t="s">
        <v>32</v>
      </c>
      <c r="C984" s="20">
        <f>IF(X939="PAGADO",0,C944)</f>
        <v>-699.46999999999935</v>
      </c>
      <c r="E984" s="196" t="s">
        <v>20</v>
      </c>
      <c r="F984" s="196"/>
      <c r="G984" s="196"/>
      <c r="H984" s="196"/>
      <c r="V984" s="17"/>
      <c r="X984" s="23" t="s">
        <v>32</v>
      </c>
      <c r="Y984" s="20">
        <f>IF(B1784="PAGADO",0,C989)</f>
        <v>-699.46999999999935</v>
      </c>
      <c r="AA984" s="196" t="s">
        <v>20</v>
      </c>
      <c r="AB984" s="196"/>
      <c r="AC984" s="196"/>
      <c r="AD984" s="196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699.46999999999935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699.46999999999935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-699.46999999999935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-699.46999999999935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7" t="str">
        <f>IF(Y989&lt;0,"NO PAGAR","COBRAR'")</f>
        <v>NO PAGAR</v>
      </c>
      <c r="Y990" s="197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97" t="str">
        <f>IF(C989&lt;0,"NO PAGAR","COBRAR'")</f>
        <v>NO PAGAR</v>
      </c>
      <c r="C991" s="19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90" t="s">
        <v>9</v>
      </c>
      <c r="C992" s="191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0" t="s">
        <v>9</v>
      </c>
      <c r="Y992" s="19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ADELANTADO</v>
      </c>
      <c r="C993" s="10">
        <f>IF(Y944&lt;=0,Y944*-1)</f>
        <v>699.46999999999935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ADELANTADO</v>
      </c>
      <c r="Y993" s="10">
        <f>IF(C989&lt;=0,C989*-1)</f>
        <v>699.46999999999935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92" t="s">
        <v>7</v>
      </c>
      <c r="F1000" s="193"/>
      <c r="G1000" s="19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92" t="s">
        <v>7</v>
      </c>
      <c r="AB1000" s="193"/>
      <c r="AC1000" s="19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92" t="s">
        <v>7</v>
      </c>
      <c r="O1002" s="193"/>
      <c r="P1002" s="193"/>
      <c r="Q1002" s="194"/>
      <c r="R1002" s="18">
        <f>SUM(R986:R1001)</f>
        <v>0</v>
      </c>
      <c r="S1002" s="3"/>
      <c r="V1002" s="17"/>
      <c r="X1002" s="12"/>
      <c r="Y1002" s="10"/>
      <c r="AJ1002" s="192" t="s">
        <v>7</v>
      </c>
      <c r="AK1002" s="193"/>
      <c r="AL1002" s="193"/>
      <c r="AM1002" s="194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699.46999999999935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699.46999999999935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</sheetData>
  <mergeCells count="290"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8"/>
  <sheetViews>
    <sheetView topLeftCell="A694" zoomScale="93" zoomScaleNormal="93" workbookViewId="0">
      <selection activeCell="I711" sqref="I711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385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11" t="s">
        <v>10</v>
      </c>
      <c r="AL8" s="211"/>
      <c r="AM8" s="211"/>
      <c r="AN8" s="211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98" t="s">
        <v>29</v>
      </c>
      <c r="AD95" s="198"/>
      <c r="AE95" s="198"/>
    </row>
    <row r="96" spans="8:31" x14ac:dyDescent="0.25">
      <c r="H96" s="195" t="s">
        <v>28</v>
      </c>
      <c r="I96" s="195"/>
      <c r="J96" s="195"/>
      <c r="V96" s="17"/>
      <c r="AC96" s="198"/>
      <c r="AD96" s="198"/>
      <c r="AE96" s="198"/>
    </row>
    <row r="97" spans="2:41" x14ac:dyDescent="0.25">
      <c r="H97" s="195"/>
      <c r="I97" s="195"/>
      <c r="J97" s="195"/>
      <c r="V97" s="17"/>
      <c r="AC97" s="198"/>
      <c r="AD97" s="198"/>
      <c r="AE97" s="19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 x14ac:dyDescent="0.25">
      <c r="H130" s="195"/>
      <c r="I130" s="195"/>
      <c r="J130" s="195"/>
      <c r="V130" s="17"/>
      <c r="AA130" s="195"/>
      <c r="AB130" s="195"/>
      <c r="AC130" s="195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357</v>
      </c>
      <c r="AB134" s="196"/>
      <c r="AC134" s="196"/>
      <c r="AD134" s="196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98" t="s">
        <v>29</v>
      </c>
      <c r="AD168" s="198"/>
      <c r="AE168" s="198"/>
    </row>
    <row r="169" spans="2:41" x14ac:dyDescent="0.25">
      <c r="H169" s="195" t="s">
        <v>28</v>
      </c>
      <c r="I169" s="195"/>
      <c r="J169" s="195"/>
      <c r="V169" s="17"/>
      <c r="AC169" s="198"/>
      <c r="AD169" s="198"/>
      <c r="AE169" s="198"/>
    </row>
    <row r="170" spans="2:41" x14ac:dyDescent="0.25">
      <c r="H170" s="195"/>
      <c r="I170" s="195"/>
      <c r="J170" s="195"/>
      <c r="V170" s="17"/>
      <c r="AC170" s="198"/>
      <c r="AD170" s="198"/>
      <c r="AE170" s="198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96" t="s">
        <v>357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357</v>
      </c>
      <c r="AB174" s="196"/>
      <c r="AC174" s="196"/>
      <c r="AD174" s="196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 x14ac:dyDescent="0.25">
      <c r="H215" s="195"/>
      <c r="I215" s="195"/>
      <c r="J215" s="195"/>
      <c r="V215" s="17"/>
      <c r="AA215" s="195"/>
      <c r="AB215" s="195"/>
      <c r="AC215" s="195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96" t="s">
        <v>357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531</v>
      </c>
      <c r="AB219" s="196"/>
      <c r="AC219" s="196"/>
      <c r="AD219" s="196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98" t="s">
        <v>29</v>
      </c>
      <c r="AD260" s="198"/>
      <c r="AE260" s="198"/>
    </row>
    <row r="261" spans="2:41" x14ac:dyDescent="0.25">
      <c r="H261" s="195" t="s">
        <v>28</v>
      </c>
      <c r="I261" s="195"/>
      <c r="J261" s="195"/>
      <c r="V261" s="17"/>
      <c r="AC261" s="198"/>
      <c r="AD261" s="198"/>
      <c r="AE261" s="198"/>
    </row>
    <row r="262" spans="2:41" x14ac:dyDescent="0.25">
      <c r="H262" s="195"/>
      <c r="I262" s="195"/>
      <c r="J262" s="195"/>
      <c r="V262" s="17"/>
      <c r="AC262" s="198"/>
      <c r="AD262" s="198"/>
      <c r="AE262" s="198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96" t="s">
        <v>593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593</v>
      </c>
      <c r="AB266" s="196"/>
      <c r="AC266" s="196"/>
      <c r="AD266" s="196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 x14ac:dyDescent="0.25">
      <c r="H307" s="195"/>
      <c r="I307" s="195"/>
      <c r="J307" s="195"/>
      <c r="V307" s="17"/>
      <c r="AA307" s="195"/>
      <c r="AB307" s="195"/>
      <c r="AC307" s="195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96" t="s">
        <v>357</v>
      </c>
      <c r="F311" s="196"/>
      <c r="G311" s="196"/>
      <c r="H311" s="196"/>
      <c r="V311" s="17"/>
      <c r="X311" s="23" t="s">
        <v>32</v>
      </c>
      <c r="Y311" s="20">
        <f>IF(B1068="PAGADO",0,C315)</f>
        <v>-3648.456000000001</v>
      </c>
      <c r="AA311" s="196" t="s">
        <v>681</v>
      </c>
      <c r="AB311" s="196"/>
      <c r="AC311" s="196"/>
      <c r="AD311" s="196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95" t="s">
        <v>28</v>
      </c>
      <c r="I354" s="195"/>
      <c r="J354" s="195"/>
      <c r="V354" s="17"/>
    </row>
    <row r="355" spans="2:40" x14ac:dyDescent="0.25">
      <c r="H355" s="195"/>
      <c r="I355" s="195"/>
      <c r="J355" s="195"/>
      <c r="V355" s="17"/>
    </row>
    <row r="356" spans="2:40" x14ac:dyDescent="0.25">
      <c r="V356" s="17"/>
      <c r="X356" s="209" t="s">
        <v>64</v>
      </c>
      <c r="AB356" s="206" t="s">
        <v>29</v>
      </c>
      <c r="AC356" s="206"/>
      <c r="AD356" s="206"/>
    </row>
    <row r="357" spans="2:40" ht="23.25" x14ac:dyDescent="0.35">
      <c r="B357" s="22" t="s">
        <v>64</v>
      </c>
      <c r="V357" s="17"/>
      <c r="X357" s="209"/>
      <c r="AB357" s="206"/>
      <c r="AC357" s="206"/>
      <c r="AD357" s="206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09"/>
      <c r="AB358" s="206"/>
      <c r="AC358" s="206"/>
      <c r="AD358" s="206"/>
    </row>
    <row r="359" spans="2:40" ht="23.25" x14ac:dyDescent="0.35">
      <c r="B359" s="1" t="s">
        <v>0</v>
      </c>
      <c r="C359" s="19">
        <f>H375</f>
        <v>600</v>
      </c>
      <c r="E359" s="196" t="s">
        <v>593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681</v>
      </c>
      <c r="AB359" s="196"/>
      <c r="AC359" s="196"/>
      <c r="AD359" s="196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 x14ac:dyDescent="0.25">
      <c r="H393" s="195"/>
      <c r="I393" s="195"/>
      <c r="J393" s="195"/>
      <c r="V393" s="17"/>
      <c r="AA393" s="195"/>
      <c r="AB393" s="195"/>
      <c r="AC393" s="19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IF(B1161="PAGADO",0,C402)</f>
        <v>-3884.1160000000018</v>
      </c>
      <c r="AA397" s="196" t="s">
        <v>593</v>
      </c>
      <c r="AB397" s="196"/>
      <c r="AC397" s="196"/>
      <c r="AD397" s="196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96" t="s">
        <v>616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357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 x14ac:dyDescent="0.25">
      <c r="H478" s="195"/>
      <c r="I478" s="195"/>
      <c r="J478" s="195"/>
      <c r="V478" s="17"/>
      <c r="AA478" s="195"/>
      <c r="AB478" s="195"/>
      <c r="AC478" s="195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96" t="s">
        <v>357</v>
      </c>
      <c r="F482" s="196"/>
      <c r="G482" s="196"/>
      <c r="H482" s="196"/>
      <c r="V482" s="17"/>
      <c r="X482" s="23" t="s">
        <v>32</v>
      </c>
      <c r="Y482" s="20">
        <f>IF(B1258="PAGADO",0,C487)</f>
        <v>-4170.7470000000021</v>
      </c>
      <c r="AA482" s="196" t="s">
        <v>531</v>
      </c>
      <c r="AB482" s="196"/>
      <c r="AC482" s="196"/>
      <c r="AD482" s="196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97" t="str">
        <f>IF(C487&lt;0,"NO PAGAR","COBRAR'")</f>
        <v>NO PAGAR</v>
      </c>
      <c r="C489" s="19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98" t="s">
        <v>29</v>
      </c>
      <c r="AD524" s="198"/>
      <c r="AE524" s="198"/>
    </row>
    <row r="525" spans="2:31" x14ac:dyDescent="0.25">
      <c r="H525" s="195" t="s">
        <v>28</v>
      </c>
      <c r="I525" s="195"/>
      <c r="J525" s="195"/>
      <c r="V525" s="17"/>
      <c r="AC525" s="198"/>
      <c r="AD525" s="198"/>
      <c r="AE525" s="198"/>
    </row>
    <row r="526" spans="2:31" x14ac:dyDescent="0.25">
      <c r="H526" s="195"/>
      <c r="I526" s="195"/>
      <c r="J526" s="195"/>
      <c r="V526" s="17"/>
      <c r="AC526" s="198"/>
      <c r="AD526" s="198"/>
      <c r="AE526" s="198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96" t="s">
        <v>593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357</v>
      </c>
      <c r="AB528" s="196"/>
      <c r="AC528" s="196"/>
      <c r="AD528" s="196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7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 x14ac:dyDescent="0.25">
      <c r="H565" s="195"/>
      <c r="I565" s="195"/>
      <c r="J565" s="195"/>
      <c r="V565" s="17"/>
      <c r="AA565" s="195"/>
      <c r="AB565" s="195"/>
      <c r="AC565" s="195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96" t="s">
        <v>593</v>
      </c>
      <c r="F569" s="196"/>
      <c r="G569" s="196"/>
      <c r="H569" s="196"/>
      <c r="V569" s="17"/>
      <c r="X569" s="23" t="s">
        <v>32</v>
      </c>
      <c r="Y569" s="20">
        <f>IF(B1357="PAGADO",0,C574)</f>
        <v>-2187.0370000000021</v>
      </c>
      <c r="AA569" s="196" t="s">
        <v>357</v>
      </c>
      <c r="AB569" s="196"/>
      <c r="AC569" s="196"/>
      <c r="AD569" s="196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98" t="s">
        <v>29</v>
      </c>
      <c r="AD607" s="198"/>
      <c r="AE607" s="198"/>
    </row>
    <row r="608" spans="2:31" x14ac:dyDescent="0.25">
      <c r="H608" s="195" t="s">
        <v>28</v>
      </c>
      <c r="I608" s="195"/>
      <c r="J608" s="195"/>
      <c r="V608" s="17"/>
      <c r="AC608" s="198"/>
      <c r="AD608" s="198"/>
      <c r="AE608" s="198"/>
    </row>
    <row r="609" spans="2:41" x14ac:dyDescent="0.25">
      <c r="H609" s="195"/>
      <c r="I609" s="195"/>
      <c r="J609" s="195"/>
      <c r="V609" s="17"/>
      <c r="AC609" s="198"/>
      <c r="AD609" s="198"/>
      <c r="AE609" s="198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96" t="s">
        <v>357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 x14ac:dyDescent="0.25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 x14ac:dyDescent="0.25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 x14ac:dyDescent="0.25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 x14ac:dyDescent="0.25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 x14ac:dyDescent="0.25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 x14ac:dyDescent="0.25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 x14ac:dyDescent="0.25">
      <c r="H652" s="195"/>
      <c r="I652" s="195"/>
      <c r="J652" s="195"/>
      <c r="V652" s="17"/>
      <c r="AA652" s="195"/>
      <c r="AB652" s="195"/>
      <c r="AC652" s="195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196" t="s">
        <v>357</v>
      </c>
      <c r="F656" s="196"/>
      <c r="G656" s="196"/>
      <c r="H656" s="196"/>
      <c r="V656" s="17"/>
      <c r="X656" s="23" t="s">
        <v>32</v>
      </c>
      <c r="Y656" s="20">
        <f>IF(B1450="PAGADO",0,C661)</f>
        <v>-2262.0810000000019</v>
      </c>
      <c r="AA656" s="196" t="s">
        <v>254</v>
      </c>
      <c r="AB656" s="196"/>
      <c r="AC656" s="196"/>
      <c r="AD656" s="196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98" t="s">
        <v>29</v>
      </c>
      <c r="AD692" s="198"/>
      <c r="AE692" s="198"/>
    </row>
    <row r="693" spans="2:41" x14ac:dyDescent="0.25">
      <c r="H693" s="195" t="s">
        <v>28</v>
      </c>
      <c r="I693" s="195"/>
      <c r="J693" s="195"/>
      <c r="V693" s="17"/>
      <c r="AC693" s="198"/>
      <c r="AD693" s="198"/>
      <c r="AE693" s="198"/>
    </row>
    <row r="694" spans="2:41" x14ac:dyDescent="0.25">
      <c r="H694" s="195"/>
      <c r="I694" s="195"/>
      <c r="J694" s="195"/>
      <c r="V694" s="17"/>
      <c r="AC694" s="198"/>
      <c r="AD694" s="198"/>
      <c r="AE694" s="198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3.25" x14ac:dyDescent="0.35">
      <c r="B698" s="23" t="s">
        <v>32</v>
      </c>
      <c r="C698" s="20">
        <f>IF(X656="PAGADO",0,Y661)</f>
        <v>-2480.981000000002</v>
      </c>
      <c r="E698" s="196" t="s">
        <v>357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20</v>
      </c>
      <c r="AB698" s="196"/>
      <c r="AC698" s="196"/>
      <c r="AD698" s="196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" t="s">
        <v>9</v>
      </c>
      <c r="C702" s="20">
        <f>C725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Y725</f>
        <v>418.08100000000195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-418.08100000000195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 x14ac:dyDescent="0.4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0</v>
      </c>
      <c r="AO716" s="3"/>
    </row>
    <row r="717" spans="2:41" x14ac:dyDescent="0.25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 x14ac:dyDescent="0.25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 x14ac:dyDescent="0.25">
      <c r="B720" s="12"/>
      <c r="C720" s="10"/>
      <c r="R720" s="188">
        <f>SUM(R717:R719)</f>
        <v>193</v>
      </c>
      <c r="V720" s="17"/>
      <c r="X720" s="12"/>
      <c r="Y720" s="10"/>
    </row>
    <row r="721" spans="1:43" x14ac:dyDescent="0.25">
      <c r="B721" s="12"/>
      <c r="C721" s="10"/>
      <c r="V721" s="17"/>
      <c r="X721" s="12"/>
      <c r="Y721" s="10"/>
    </row>
    <row r="722" spans="1:43" x14ac:dyDescent="0.25">
      <c r="B722" s="12"/>
      <c r="C722" s="10"/>
      <c r="V722" s="17"/>
      <c r="X722" s="12"/>
      <c r="Y722" s="10"/>
    </row>
    <row r="723" spans="1:43" x14ac:dyDescent="0.25">
      <c r="B723" s="12"/>
      <c r="C723" s="10"/>
      <c r="V723" s="17"/>
      <c r="X723" s="12"/>
      <c r="Y723" s="10"/>
    </row>
    <row r="724" spans="1:43" x14ac:dyDescent="0.25">
      <c r="B724" s="11"/>
      <c r="C724" s="10"/>
      <c r="V724" s="17"/>
      <c r="X724" s="11"/>
      <c r="Y724" s="10"/>
    </row>
    <row r="725" spans="1:43" x14ac:dyDescent="0.25">
      <c r="B725" s="15" t="s">
        <v>18</v>
      </c>
      <c r="C725" s="16">
        <f>SUM(C706:C724)</f>
        <v>3153.0810000000019</v>
      </c>
      <c r="V725" s="17"/>
      <c r="X725" s="15" t="s">
        <v>18</v>
      </c>
      <c r="Y725" s="16">
        <f>SUM(Y706:Y724)</f>
        <v>418.08100000000195</v>
      </c>
    </row>
    <row r="726" spans="1:43" x14ac:dyDescent="0.25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 x14ac:dyDescent="0.25">
      <c r="E727" s="1" t="s">
        <v>19</v>
      </c>
      <c r="V727" s="17"/>
      <c r="AA727" s="1" t="s">
        <v>19</v>
      </c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</row>
    <row r="733" spans="1:43" x14ac:dyDescent="0.25">
      <c r="V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 x14ac:dyDescent="0.25">
      <c r="V737" s="17"/>
    </row>
    <row r="738" spans="2:41" x14ac:dyDescent="0.25">
      <c r="H738" s="195" t="s">
        <v>30</v>
      </c>
      <c r="I738" s="195"/>
      <c r="J738" s="195"/>
      <c r="V738" s="17"/>
      <c r="AA738" s="195" t="s">
        <v>31</v>
      </c>
      <c r="AB738" s="195"/>
      <c r="AC738" s="195"/>
    </row>
    <row r="739" spans="2:41" x14ac:dyDescent="0.25">
      <c r="H739" s="195"/>
      <c r="I739" s="195"/>
      <c r="J739" s="195"/>
      <c r="V739" s="17"/>
      <c r="AA739" s="195"/>
      <c r="AB739" s="195"/>
      <c r="AC739" s="195"/>
    </row>
    <row r="740" spans="2:41" x14ac:dyDescent="0.25">
      <c r="V740" s="17"/>
    </row>
    <row r="741" spans="2:41" x14ac:dyDescent="0.25">
      <c r="V741" s="17"/>
    </row>
    <row r="742" spans="2:41" ht="23.25" x14ac:dyDescent="0.35">
      <c r="B742" s="24" t="s">
        <v>69</v>
      </c>
      <c r="V742" s="17"/>
      <c r="X742" s="22" t="s">
        <v>69</v>
      </c>
    </row>
    <row r="743" spans="2:41" ht="23.25" x14ac:dyDescent="0.35">
      <c r="B743" s="23" t="s">
        <v>32</v>
      </c>
      <c r="C743" s="20">
        <f>IF(X698="PAGADO",0,C703)</f>
        <v>-418.08100000000195</v>
      </c>
      <c r="E743" s="196" t="s">
        <v>20</v>
      </c>
      <c r="F743" s="196"/>
      <c r="G743" s="196"/>
      <c r="H743" s="196"/>
      <c r="V743" s="17"/>
      <c r="X743" s="23" t="s">
        <v>32</v>
      </c>
      <c r="Y743" s="20">
        <f>IF(B1543="PAGADO",0,C748)</f>
        <v>-418.08100000000195</v>
      </c>
      <c r="AA743" s="196" t="s">
        <v>20</v>
      </c>
      <c r="AB743" s="196"/>
      <c r="AC743" s="196"/>
      <c r="AD743" s="196"/>
    </row>
    <row r="744" spans="2:41" x14ac:dyDescent="0.25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 x14ac:dyDescent="0.25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9</v>
      </c>
      <c r="C747" s="20">
        <f>C771</f>
        <v>418.08100000000195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418.08100000000195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6" t="s">
        <v>26</v>
      </c>
      <c r="C748" s="21">
        <f>C746-C747</f>
        <v>-418.08100000000195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-418.08100000000195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 x14ac:dyDescent="0.3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7" t="str">
        <f>IF(Y748&lt;0,"NO PAGAR","COBRAR'")</f>
        <v>NO PAGAR</v>
      </c>
      <c r="Y749" s="19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 x14ac:dyDescent="0.35">
      <c r="B750" s="197" t="str">
        <f>IF(C748&lt;0,"NO PAGAR","COBRAR'")</f>
        <v>NO PAGAR</v>
      </c>
      <c r="C750" s="19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90" t="s">
        <v>9</v>
      </c>
      <c r="C751" s="19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90" t="s">
        <v>9</v>
      </c>
      <c r="Y751" s="19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IF(Y703&lt;0,"SALDO ADELANTADO","SALDO A FAVOR '")</f>
        <v>SALDO ADELANTADO</v>
      </c>
      <c r="C752" s="10">
        <f>IF(Y703&lt;=0,Y703*-1)</f>
        <v>418.08100000000195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418.08100000000195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192" t="s">
        <v>7</v>
      </c>
      <c r="F759" s="193"/>
      <c r="G759" s="19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92" t="s">
        <v>7</v>
      </c>
      <c r="AB759" s="193"/>
      <c r="AC759" s="19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N761" s="192" t="s">
        <v>7</v>
      </c>
      <c r="O761" s="193"/>
      <c r="P761" s="193"/>
      <c r="Q761" s="194"/>
      <c r="R761" s="18">
        <f>SUM(R745:R760)</f>
        <v>0</v>
      </c>
      <c r="S761" s="3"/>
      <c r="V761" s="17"/>
      <c r="X761" s="12"/>
      <c r="Y761" s="10"/>
      <c r="AJ761" s="192" t="s">
        <v>7</v>
      </c>
      <c r="AK761" s="193"/>
      <c r="AL761" s="193"/>
      <c r="AM761" s="194"/>
      <c r="AN761" s="18">
        <f>SUM(AN745:AN760)</f>
        <v>0</v>
      </c>
      <c r="AO761" s="3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E764" s="14"/>
      <c r="V764" s="17"/>
      <c r="X764" s="12"/>
      <c r="Y764" s="10"/>
      <c r="AA764" s="14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1"/>
      <c r="C770" s="10"/>
      <c r="V770" s="17"/>
      <c r="X770" s="11"/>
      <c r="Y770" s="10"/>
    </row>
    <row r="771" spans="2:27" x14ac:dyDescent="0.25">
      <c r="B771" s="15" t="s">
        <v>18</v>
      </c>
      <c r="C771" s="16">
        <f>SUM(C752:C770)</f>
        <v>418.08100000000195</v>
      </c>
      <c r="D771" t="s">
        <v>22</v>
      </c>
      <c r="E771" t="s">
        <v>21</v>
      </c>
      <c r="V771" s="17"/>
      <c r="X771" s="15" t="s">
        <v>18</v>
      </c>
      <c r="Y771" s="16">
        <f>SUM(Y752:Y770)</f>
        <v>418.08100000000195</v>
      </c>
      <c r="Z771" t="s">
        <v>22</v>
      </c>
      <c r="AA771" t="s">
        <v>21</v>
      </c>
    </row>
    <row r="772" spans="2:27" x14ac:dyDescent="0.25">
      <c r="E772" s="1" t="s">
        <v>19</v>
      </c>
      <c r="V772" s="17"/>
      <c r="AA772" s="1" t="s">
        <v>19</v>
      </c>
    </row>
    <row r="773" spans="2:27" x14ac:dyDescent="0.25">
      <c r="V773" s="17"/>
    </row>
    <row r="774" spans="2:27" x14ac:dyDescent="0.25">
      <c r="V774" s="17"/>
    </row>
    <row r="775" spans="2:27" x14ac:dyDescent="0.25">
      <c r="V775" s="17"/>
    </row>
    <row r="776" spans="2:27" x14ac:dyDescent="0.25">
      <c r="V776" s="17"/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  <c r="AC785" s="198" t="s">
        <v>29</v>
      </c>
      <c r="AD785" s="198"/>
      <c r="AE785" s="198"/>
    </row>
    <row r="786" spans="2:41" x14ac:dyDescent="0.25">
      <c r="H786" s="195" t="s">
        <v>28</v>
      </c>
      <c r="I786" s="195"/>
      <c r="J786" s="195"/>
      <c r="V786" s="17"/>
      <c r="AC786" s="198"/>
      <c r="AD786" s="198"/>
      <c r="AE786" s="198"/>
    </row>
    <row r="787" spans="2:41" x14ac:dyDescent="0.25">
      <c r="H787" s="195"/>
      <c r="I787" s="195"/>
      <c r="J787" s="195"/>
      <c r="V787" s="17"/>
      <c r="AC787" s="198"/>
      <c r="AD787" s="198"/>
      <c r="AE787" s="198"/>
    </row>
    <row r="788" spans="2:41" x14ac:dyDescent="0.25">
      <c r="V788" s="17"/>
    </row>
    <row r="789" spans="2:41" x14ac:dyDescent="0.25">
      <c r="V789" s="17"/>
    </row>
    <row r="790" spans="2:41" ht="23.25" x14ac:dyDescent="0.35">
      <c r="B790" s="22" t="s">
        <v>70</v>
      </c>
      <c r="V790" s="17"/>
      <c r="X790" s="22" t="s">
        <v>70</v>
      </c>
    </row>
    <row r="791" spans="2:41" ht="23.25" x14ac:dyDescent="0.35">
      <c r="B791" s="23" t="s">
        <v>32</v>
      </c>
      <c r="C791" s="20">
        <f>IF(X743="PAGADO",0,Y748)</f>
        <v>-418.08100000000195</v>
      </c>
      <c r="E791" s="196" t="s">
        <v>20</v>
      </c>
      <c r="F791" s="196"/>
      <c r="G791" s="196"/>
      <c r="H791" s="196"/>
      <c r="V791" s="17"/>
      <c r="X791" s="23" t="s">
        <v>32</v>
      </c>
      <c r="Y791" s="20">
        <f>IF(B791="PAGADO",0,C796)</f>
        <v>-418.08100000000195</v>
      </c>
      <c r="AA791" s="196" t="s">
        <v>20</v>
      </c>
      <c r="AB791" s="196"/>
      <c r="AC791" s="196"/>
      <c r="AD791" s="196"/>
    </row>
    <row r="792" spans="2:41" x14ac:dyDescent="0.25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 x14ac:dyDescent="0.25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" t="s">
        <v>9</v>
      </c>
      <c r="C795" s="20">
        <f>C818</f>
        <v>418.08100000000195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418.08100000000195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6" t="s">
        <v>25</v>
      </c>
      <c r="C796" s="21">
        <f>C794-C795</f>
        <v>-418.08100000000195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-418.08100000000195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 x14ac:dyDescent="0.4">
      <c r="B797" s="199" t="str">
        <f>IF(C796&lt;0,"NO PAGAR","COBRAR")</f>
        <v>NO PAGAR</v>
      </c>
      <c r="C797" s="19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9" t="str">
        <f>IF(Y796&lt;0,"NO PAGAR","COBRAR")</f>
        <v>NO PAGAR</v>
      </c>
      <c r="Y797" s="19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90" t="s">
        <v>9</v>
      </c>
      <c r="C798" s="19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0" t="s">
        <v>9</v>
      </c>
      <c r="Y798" s="19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IF(C832&lt;0,"SALDO A FAVOR","SALDO ADELANTAD0'")</f>
        <v>SALDO ADELANTAD0'</v>
      </c>
      <c r="C799" s="10">
        <f>IF(Y743&lt;=0,Y743*-1)</f>
        <v>418.08100000000195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418.08100000000195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92" t="s">
        <v>7</v>
      </c>
      <c r="F807" s="193"/>
      <c r="G807" s="19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92" t="s">
        <v>7</v>
      </c>
      <c r="AB807" s="193"/>
      <c r="AC807" s="19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 x14ac:dyDescent="0.25">
      <c r="B809" s="12"/>
      <c r="C809" s="10"/>
      <c r="N809" s="192" t="s">
        <v>7</v>
      </c>
      <c r="O809" s="193"/>
      <c r="P809" s="193"/>
      <c r="Q809" s="194"/>
      <c r="R809" s="18">
        <f>SUM(R793:R808)</f>
        <v>0</v>
      </c>
      <c r="S809" s="3"/>
      <c r="V809" s="17"/>
      <c r="X809" s="12"/>
      <c r="Y809" s="10"/>
      <c r="AJ809" s="192" t="s">
        <v>7</v>
      </c>
      <c r="AK809" s="193"/>
      <c r="AL809" s="193"/>
      <c r="AM809" s="194"/>
      <c r="AN809" s="18">
        <f>SUM(AN793:AN808)</f>
        <v>0</v>
      </c>
      <c r="AO809" s="3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E812" s="14"/>
      <c r="V812" s="17"/>
      <c r="X812" s="12"/>
      <c r="Y812" s="10"/>
      <c r="AA812" s="14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1:43" x14ac:dyDescent="0.25">
      <c r="B817" s="11"/>
      <c r="C817" s="10"/>
      <c r="V817" s="17"/>
      <c r="X817" s="11"/>
      <c r="Y817" s="10"/>
    </row>
    <row r="818" spans="1:43" x14ac:dyDescent="0.25">
      <c r="B818" s="15" t="s">
        <v>18</v>
      </c>
      <c r="C818" s="16">
        <f>SUM(C799:C817)</f>
        <v>418.08100000000195</v>
      </c>
      <c r="V818" s="17"/>
      <c r="X818" s="15" t="s">
        <v>18</v>
      </c>
      <c r="Y818" s="16">
        <f>SUM(Y799:Y817)</f>
        <v>418.08100000000195</v>
      </c>
    </row>
    <row r="819" spans="1:43" x14ac:dyDescent="0.25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 x14ac:dyDescent="0.25">
      <c r="E820" s="1" t="s">
        <v>19</v>
      </c>
      <c r="V820" s="17"/>
      <c r="AA820" s="1" t="s">
        <v>19</v>
      </c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</row>
    <row r="826" spans="1:43" x14ac:dyDescent="0.25">
      <c r="V826" s="17"/>
    </row>
    <row r="827" spans="1:43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V830" s="17"/>
    </row>
    <row r="831" spans="1:43" x14ac:dyDescent="0.25">
      <c r="H831" s="195" t="s">
        <v>30</v>
      </c>
      <c r="I831" s="195"/>
      <c r="J831" s="195"/>
      <c r="V831" s="17"/>
      <c r="AA831" s="195" t="s">
        <v>31</v>
      </c>
      <c r="AB831" s="195"/>
      <c r="AC831" s="195"/>
    </row>
    <row r="832" spans="1:43" x14ac:dyDescent="0.25">
      <c r="H832" s="195"/>
      <c r="I832" s="195"/>
      <c r="J832" s="195"/>
      <c r="V832" s="17"/>
      <c r="AA832" s="195"/>
      <c r="AB832" s="195"/>
      <c r="AC832" s="195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4" t="s">
        <v>70</v>
      </c>
      <c r="V835" s="17"/>
      <c r="X835" s="22" t="s">
        <v>70</v>
      </c>
    </row>
    <row r="836" spans="2:41" ht="23.25" x14ac:dyDescent="0.35">
      <c r="B836" s="23" t="s">
        <v>32</v>
      </c>
      <c r="C836" s="20">
        <f>IF(X791="PAGADO",0,C796)</f>
        <v>-418.08100000000195</v>
      </c>
      <c r="E836" s="196" t="s">
        <v>20</v>
      </c>
      <c r="F836" s="196"/>
      <c r="G836" s="196"/>
      <c r="H836" s="196"/>
      <c r="V836" s="17"/>
      <c r="X836" s="23" t="s">
        <v>32</v>
      </c>
      <c r="Y836" s="20">
        <f>IF(B1636="PAGADO",0,C841)</f>
        <v>-418.08100000000195</v>
      </c>
      <c r="AA836" s="196" t="s">
        <v>20</v>
      </c>
      <c r="AB836" s="196"/>
      <c r="AC836" s="196"/>
      <c r="AD836" s="196"/>
    </row>
    <row r="837" spans="2:41" x14ac:dyDescent="0.25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C864</f>
        <v>418.08100000000195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418.08100000000195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26</v>
      </c>
      <c r="C841" s="21">
        <f>C839-C840</f>
        <v>-418.08100000000195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-418.08100000000195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 x14ac:dyDescent="0.3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7" t="str">
        <f>IF(Y841&lt;0,"NO PAGAR","COBRAR'")</f>
        <v>NO PAGAR</v>
      </c>
      <c r="Y842" s="19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 x14ac:dyDescent="0.35">
      <c r="B843" s="197" t="str">
        <f>IF(C841&lt;0,"NO PAGAR","COBRAR'")</f>
        <v>NO PAGAR</v>
      </c>
      <c r="C843" s="19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90" t="s">
        <v>9</v>
      </c>
      <c r="C844" s="19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90" t="s">
        <v>9</v>
      </c>
      <c r="Y844" s="19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IF(Y796&lt;0,"SALDO ADELANTADO","SALDO A FAVOR '")</f>
        <v>SALDO ADELANTADO</v>
      </c>
      <c r="C845" s="10">
        <f>IF(Y796&lt;=0,Y796*-1)</f>
        <v>418.08100000000195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418.08100000000195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192" t="s">
        <v>7</v>
      </c>
      <c r="F852" s="193"/>
      <c r="G852" s="19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92" t="s">
        <v>7</v>
      </c>
      <c r="AB852" s="193"/>
      <c r="AC852" s="19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192" t="s">
        <v>7</v>
      </c>
      <c r="O854" s="193"/>
      <c r="P854" s="193"/>
      <c r="Q854" s="194"/>
      <c r="R854" s="18">
        <f>SUM(R838:R853)</f>
        <v>0</v>
      </c>
      <c r="S854" s="3"/>
      <c r="V854" s="17"/>
      <c r="X854" s="12"/>
      <c r="Y854" s="10"/>
      <c r="AJ854" s="192" t="s">
        <v>7</v>
      </c>
      <c r="AK854" s="193"/>
      <c r="AL854" s="193"/>
      <c r="AM854" s="194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418.08100000000195</v>
      </c>
      <c r="D864" t="s">
        <v>22</v>
      </c>
      <c r="E864" t="s">
        <v>21</v>
      </c>
      <c r="V864" s="17"/>
      <c r="X864" s="15" t="s">
        <v>18</v>
      </c>
      <c r="Y864" s="16">
        <f>SUM(Y845:Y863)</f>
        <v>418.08100000000195</v>
      </c>
      <c r="Z864" t="s">
        <v>22</v>
      </c>
      <c r="AA864" t="s">
        <v>21</v>
      </c>
    </row>
    <row r="865" spans="5:31" x14ac:dyDescent="0.25">
      <c r="E865" s="1" t="s">
        <v>19</v>
      </c>
      <c r="V865" s="17"/>
      <c r="AA865" s="1" t="s">
        <v>19</v>
      </c>
    </row>
    <row r="866" spans="5:31" x14ac:dyDescent="0.25">
      <c r="V866" s="17"/>
    </row>
    <row r="867" spans="5:31" x14ac:dyDescent="0.25">
      <c r="V867" s="17"/>
    </row>
    <row r="868" spans="5:31" x14ac:dyDescent="0.25">
      <c r="V868" s="17"/>
    </row>
    <row r="869" spans="5:31" x14ac:dyDescent="0.25">
      <c r="V869" s="17"/>
    </row>
    <row r="870" spans="5:31" x14ac:dyDescent="0.25">
      <c r="V870" s="17"/>
    </row>
    <row r="871" spans="5:31" x14ac:dyDescent="0.25">
      <c r="V871" s="17"/>
    </row>
    <row r="872" spans="5:31" x14ac:dyDescent="0.25">
      <c r="V872" s="17"/>
    </row>
    <row r="873" spans="5:31" x14ac:dyDescent="0.25">
      <c r="V873" s="17"/>
    </row>
    <row r="874" spans="5:31" x14ac:dyDescent="0.25">
      <c r="V874" s="17"/>
    </row>
    <row r="875" spans="5:31" x14ac:dyDescent="0.25">
      <c r="V875" s="17"/>
    </row>
    <row r="876" spans="5:31" x14ac:dyDescent="0.25">
      <c r="V876" s="17"/>
    </row>
    <row r="877" spans="5:31" x14ac:dyDescent="0.25">
      <c r="V877" s="17"/>
    </row>
    <row r="878" spans="5:31" x14ac:dyDescent="0.25">
      <c r="V878" s="17"/>
    </row>
    <row r="879" spans="5:31" x14ac:dyDescent="0.25">
      <c r="V879" s="17"/>
      <c r="AC879" s="198" t="s">
        <v>29</v>
      </c>
      <c r="AD879" s="198"/>
      <c r="AE879" s="198"/>
    </row>
    <row r="880" spans="5:31" x14ac:dyDescent="0.25">
      <c r="H880" s="195" t="s">
        <v>28</v>
      </c>
      <c r="I880" s="195"/>
      <c r="J880" s="195"/>
      <c r="V880" s="17"/>
      <c r="AC880" s="198"/>
      <c r="AD880" s="198"/>
      <c r="AE880" s="198"/>
    </row>
    <row r="881" spans="2:41" x14ac:dyDescent="0.25">
      <c r="H881" s="195"/>
      <c r="I881" s="195"/>
      <c r="J881" s="195"/>
      <c r="V881" s="17"/>
      <c r="AC881" s="198"/>
      <c r="AD881" s="198"/>
      <c r="AE881" s="198"/>
    </row>
    <row r="882" spans="2:41" x14ac:dyDescent="0.25">
      <c r="V882" s="17"/>
    </row>
    <row r="883" spans="2:41" x14ac:dyDescent="0.25">
      <c r="V883" s="17"/>
    </row>
    <row r="884" spans="2:41" ht="23.25" x14ac:dyDescent="0.35">
      <c r="B884" s="22" t="s">
        <v>71</v>
      </c>
      <c r="V884" s="17"/>
      <c r="X884" s="22" t="s">
        <v>71</v>
      </c>
    </row>
    <row r="885" spans="2:41" ht="23.25" x14ac:dyDescent="0.35">
      <c r="B885" s="23" t="s">
        <v>32</v>
      </c>
      <c r="C885" s="20">
        <f>IF(X836="PAGADO",0,Y841)</f>
        <v>-418.08100000000195</v>
      </c>
      <c r="E885" s="196" t="s">
        <v>20</v>
      </c>
      <c r="F885" s="196"/>
      <c r="G885" s="196"/>
      <c r="H885" s="196"/>
      <c r="V885" s="17"/>
      <c r="X885" s="23" t="s">
        <v>32</v>
      </c>
      <c r="Y885" s="20">
        <f>IF(B885="PAGADO",0,C890)</f>
        <v>-418.08100000000195</v>
      </c>
      <c r="AA885" s="196" t="s">
        <v>20</v>
      </c>
      <c r="AB885" s="196"/>
      <c r="AC885" s="196"/>
      <c r="AD885" s="196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C912</f>
        <v>418.08100000000195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418.08100000000195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25</v>
      </c>
      <c r="C890" s="21">
        <f>C888-C889</f>
        <v>-418.08100000000195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-418.08100000000195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 x14ac:dyDescent="0.4">
      <c r="B891" s="199" t="str">
        <f>IF(C890&lt;0,"NO PAGAR","COBRAR")</f>
        <v>NO PAGAR</v>
      </c>
      <c r="C891" s="19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9" t="str">
        <f>IF(Y890&lt;0,"NO PAGAR","COBRAR")</f>
        <v>NO PAGAR</v>
      </c>
      <c r="Y891" s="19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90" t="s">
        <v>9</v>
      </c>
      <c r="C892" s="19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0" t="s">
        <v>9</v>
      </c>
      <c r="Y892" s="19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IF(C926&lt;0,"SALDO A FAVOR","SALDO ADELANTAD0'")</f>
        <v>SALDO ADELANTAD0'</v>
      </c>
      <c r="C893" s="10">
        <f>IF(Y841&lt;=0,Y841*-1)</f>
        <v>418.08100000000195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418.08100000000195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92" t="s">
        <v>7</v>
      </c>
      <c r="F901" s="193"/>
      <c r="G901" s="19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92" t="s">
        <v>7</v>
      </c>
      <c r="AB901" s="193"/>
      <c r="AC901" s="19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N903" s="192" t="s">
        <v>7</v>
      </c>
      <c r="O903" s="193"/>
      <c r="P903" s="193"/>
      <c r="Q903" s="194"/>
      <c r="R903" s="18">
        <f>SUM(R887:R902)</f>
        <v>0</v>
      </c>
      <c r="S903" s="3"/>
      <c r="V903" s="17"/>
      <c r="X903" s="12"/>
      <c r="Y903" s="10"/>
      <c r="AJ903" s="192" t="s">
        <v>7</v>
      </c>
      <c r="AK903" s="193"/>
      <c r="AL903" s="193"/>
      <c r="AM903" s="194"/>
      <c r="AN903" s="18">
        <f>SUM(AN887:AN902)</f>
        <v>0</v>
      </c>
      <c r="AO903" s="3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E906" s="14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418.08100000000195</v>
      </c>
      <c r="V912" s="17"/>
      <c r="X912" s="15" t="s">
        <v>18</v>
      </c>
      <c r="Y912" s="16">
        <f>SUM(Y893:Y911)</f>
        <v>418.08100000000195</v>
      </c>
    </row>
    <row r="913" spans="1:43" x14ac:dyDescent="0.25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 x14ac:dyDescent="0.25">
      <c r="E914" s="1" t="s">
        <v>19</v>
      </c>
      <c r="V914" s="17"/>
      <c r="AA914" s="1" t="s">
        <v>19</v>
      </c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</row>
    <row r="920" spans="1:43" x14ac:dyDescent="0.25">
      <c r="V920" s="17"/>
    </row>
    <row r="921" spans="1:43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V924" s="17"/>
    </row>
    <row r="925" spans="1:43" x14ac:dyDescent="0.25">
      <c r="H925" s="195" t="s">
        <v>30</v>
      </c>
      <c r="I925" s="195"/>
      <c r="J925" s="195"/>
      <c r="V925" s="17"/>
      <c r="AA925" s="195" t="s">
        <v>31</v>
      </c>
      <c r="AB925" s="195"/>
      <c r="AC925" s="195"/>
    </row>
    <row r="926" spans="1:43" x14ac:dyDescent="0.25">
      <c r="H926" s="195"/>
      <c r="I926" s="195"/>
      <c r="J926" s="195"/>
      <c r="V926" s="17"/>
      <c r="AA926" s="195"/>
      <c r="AB926" s="195"/>
      <c r="AC926" s="195"/>
    </row>
    <row r="927" spans="1:43" x14ac:dyDescent="0.25">
      <c r="V927" s="17"/>
    </row>
    <row r="928" spans="1:43" x14ac:dyDescent="0.25">
      <c r="V928" s="17"/>
    </row>
    <row r="929" spans="2:41" ht="23.25" x14ac:dyDescent="0.35">
      <c r="B929" s="24" t="s">
        <v>73</v>
      </c>
      <c r="V929" s="17"/>
      <c r="X929" s="22" t="s">
        <v>71</v>
      </c>
    </row>
    <row r="930" spans="2:41" ht="23.25" x14ac:dyDescent="0.35">
      <c r="B930" s="23" t="s">
        <v>32</v>
      </c>
      <c r="C930" s="20">
        <f>IF(X885="PAGADO",0,C890)</f>
        <v>-418.08100000000195</v>
      </c>
      <c r="E930" s="196" t="s">
        <v>20</v>
      </c>
      <c r="F930" s="196"/>
      <c r="G930" s="196"/>
      <c r="H930" s="196"/>
      <c r="V930" s="17"/>
      <c r="X930" s="23" t="s">
        <v>32</v>
      </c>
      <c r="Y930" s="20">
        <f>IF(B1730="PAGADO",0,C935)</f>
        <v>-418.08100000000195</v>
      </c>
      <c r="AA930" s="196" t="s">
        <v>20</v>
      </c>
      <c r="AB930" s="196"/>
      <c r="AC930" s="196"/>
      <c r="AD930" s="196"/>
    </row>
    <row r="931" spans="2:41" x14ac:dyDescent="0.25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 x14ac:dyDescent="0.25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9</v>
      </c>
      <c r="C934" s="20">
        <f>C958</f>
        <v>418.08100000000195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418.08100000000195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6" t="s">
        <v>26</v>
      </c>
      <c r="C935" s="21">
        <f>C933-C934</f>
        <v>-418.08100000000195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-418.08100000000195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 x14ac:dyDescent="0.3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7" t="str">
        <f>IF(Y935&lt;0,"NO PAGAR","COBRAR'")</f>
        <v>NO PAGAR</v>
      </c>
      <c r="Y936" s="19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 x14ac:dyDescent="0.35">
      <c r="B937" s="197" t="str">
        <f>IF(C935&lt;0,"NO PAGAR","COBRAR'")</f>
        <v>NO PAGAR</v>
      </c>
      <c r="C937" s="197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90" t="s">
        <v>9</v>
      </c>
      <c r="C938" s="19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90" t="s">
        <v>9</v>
      </c>
      <c r="Y938" s="19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IF(Y890&lt;0,"SALDO ADELANTADO","SALDO A FAVOR '")</f>
        <v>SALDO ADELANTADO</v>
      </c>
      <c r="C939" s="10">
        <f>IF(Y890&lt;=0,Y890*-1)</f>
        <v>418.08100000000195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418.08100000000195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192" t="s">
        <v>7</v>
      </c>
      <c r="F946" s="193"/>
      <c r="G946" s="19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92" t="s">
        <v>7</v>
      </c>
      <c r="AB946" s="193"/>
      <c r="AC946" s="19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N948" s="192" t="s">
        <v>7</v>
      </c>
      <c r="O948" s="193"/>
      <c r="P948" s="193"/>
      <c r="Q948" s="194"/>
      <c r="R948" s="18">
        <f>SUM(R932:R947)</f>
        <v>0</v>
      </c>
      <c r="S948" s="3"/>
      <c r="V948" s="17"/>
      <c r="X948" s="12"/>
      <c r="Y948" s="10"/>
      <c r="AJ948" s="192" t="s">
        <v>7</v>
      </c>
      <c r="AK948" s="193"/>
      <c r="AL948" s="193"/>
      <c r="AM948" s="194"/>
      <c r="AN948" s="18">
        <f>SUM(AN932:AN947)</f>
        <v>0</v>
      </c>
      <c r="AO948" s="3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E951" s="14"/>
      <c r="V951" s="17"/>
      <c r="X951" s="12"/>
      <c r="Y951" s="10"/>
      <c r="AA951" s="14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418.08100000000195</v>
      </c>
      <c r="D958" t="s">
        <v>22</v>
      </c>
      <c r="E958" t="s">
        <v>21</v>
      </c>
      <c r="V958" s="17"/>
      <c r="X958" s="15" t="s">
        <v>18</v>
      </c>
      <c r="Y958" s="16">
        <f>SUM(Y939:Y957)</f>
        <v>418.08100000000195</v>
      </c>
      <c r="Z958" t="s">
        <v>22</v>
      </c>
      <c r="AA958" t="s">
        <v>21</v>
      </c>
    </row>
    <row r="959" spans="2:41" x14ac:dyDescent="0.25">
      <c r="E959" s="1" t="s">
        <v>19</v>
      </c>
      <c r="V959" s="17"/>
      <c r="AA959" s="1" t="s">
        <v>19</v>
      </c>
    </row>
    <row r="960" spans="2:41" x14ac:dyDescent="0.25">
      <c r="V960" s="17"/>
    </row>
    <row r="961" spans="8:31" x14ac:dyDescent="0.25">
      <c r="V961" s="17"/>
    </row>
    <row r="962" spans="8:31" x14ac:dyDescent="0.25">
      <c r="V962" s="17"/>
    </row>
    <row r="963" spans="8:31" x14ac:dyDescent="0.25">
      <c r="V963" s="17"/>
    </row>
    <row r="964" spans="8:31" x14ac:dyDescent="0.25">
      <c r="V964" s="17"/>
    </row>
    <row r="965" spans="8:31" x14ac:dyDescent="0.25">
      <c r="V965" s="17"/>
    </row>
    <row r="966" spans="8:31" x14ac:dyDescent="0.25">
      <c r="V966" s="17"/>
    </row>
    <row r="967" spans="8:31" x14ac:dyDescent="0.25">
      <c r="V967" s="17"/>
    </row>
    <row r="968" spans="8:31" x14ac:dyDescent="0.25">
      <c r="V968" s="17"/>
    </row>
    <row r="969" spans="8:31" x14ac:dyDescent="0.25">
      <c r="V969" s="17"/>
    </row>
    <row r="970" spans="8:31" x14ac:dyDescent="0.25">
      <c r="V970" s="17"/>
    </row>
    <row r="971" spans="8:31" x14ac:dyDescent="0.25">
      <c r="V971" s="17"/>
    </row>
    <row r="972" spans="8:31" x14ac:dyDescent="0.25">
      <c r="V972" s="17"/>
      <c r="AC972" s="198" t="s">
        <v>29</v>
      </c>
      <c r="AD972" s="198"/>
      <c r="AE972" s="198"/>
    </row>
    <row r="973" spans="8:31" x14ac:dyDescent="0.25">
      <c r="H973" s="195" t="s">
        <v>28</v>
      </c>
      <c r="I973" s="195"/>
      <c r="J973" s="195"/>
      <c r="V973" s="17"/>
      <c r="AC973" s="198"/>
      <c r="AD973" s="198"/>
      <c r="AE973" s="198"/>
    </row>
    <row r="974" spans="8:31" x14ac:dyDescent="0.25">
      <c r="H974" s="195"/>
      <c r="I974" s="195"/>
      <c r="J974" s="195"/>
      <c r="V974" s="17"/>
      <c r="AC974" s="198"/>
      <c r="AD974" s="198"/>
      <c r="AE974" s="198"/>
    </row>
    <row r="975" spans="8:31" x14ac:dyDescent="0.25">
      <c r="V975" s="17"/>
    </row>
    <row r="976" spans="8:31" x14ac:dyDescent="0.25">
      <c r="V976" s="17"/>
    </row>
    <row r="977" spans="2:41" ht="23.25" x14ac:dyDescent="0.35">
      <c r="B977" s="22" t="s">
        <v>72</v>
      </c>
      <c r="V977" s="17"/>
      <c r="X977" s="22" t="s">
        <v>74</v>
      </c>
    </row>
    <row r="978" spans="2:41" ht="23.25" x14ac:dyDescent="0.35">
      <c r="B978" s="23" t="s">
        <v>32</v>
      </c>
      <c r="C978" s="20">
        <f>IF(X930="PAGADO",0,Y935)</f>
        <v>-418.08100000000195</v>
      </c>
      <c r="E978" s="196" t="s">
        <v>20</v>
      </c>
      <c r="F978" s="196"/>
      <c r="G978" s="196"/>
      <c r="H978" s="196"/>
      <c r="V978" s="17"/>
      <c r="X978" s="23" t="s">
        <v>32</v>
      </c>
      <c r="Y978" s="20">
        <f>IF(B978="PAGADO",0,C983)</f>
        <v>-418.08100000000195</v>
      </c>
      <c r="AA978" s="196" t="s">
        <v>20</v>
      </c>
      <c r="AB978" s="196"/>
      <c r="AC978" s="196"/>
      <c r="AD978" s="196"/>
    </row>
    <row r="979" spans="2:41" x14ac:dyDescent="0.25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 x14ac:dyDescent="0.25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9</v>
      </c>
      <c r="C982" s="20">
        <f>C1005</f>
        <v>418.08100000000195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418.08100000000195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6" t="s">
        <v>25</v>
      </c>
      <c r="C983" s="21">
        <f>C981-C982</f>
        <v>-418.08100000000195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-418.08100000000195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 x14ac:dyDescent="0.4">
      <c r="B984" s="199" t="str">
        <f>IF(C983&lt;0,"NO PAGAR","COBRAR")</f>
        <v>NO PAGAR</v>
      </c>
      <c r="C984" s="19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9" t="str">
        <f>IF(Y983&lt;0,"NO PAGAR","COBRAR")</f>
        <v>NO PAGAR</v>
      </c>
      <c r="Y984" s="19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90" t="s">
        <v>9</v>
      </c>
      <c r="C985" s="19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0" t="s">
        <v>9</v>
      </c>
      <c r="Y985" s="19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IF(C1019&lt;0,"SALDO A FAVOR","SALDO ADELANTAD0'")</f>
        <v>SALDO ADELANTAD0'</v>
      </c>
      <c r="C986" s="10">
        <f>IF(Y930&lt;=0,Y930*-1)</f>
        <v>418.08100000000195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418.08100000000195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92" t="s">
        <v>7</v>
      </c>
      <c r="F994" s="193"/>
      <c r="G994" s="19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92" t="s">
        <v>7</v>
      </c>
      <c r="AB994" s="193"/>
      <c r="AC994" s="19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N996" s="192" t="s">
        <v>7</v>
      </c>
      <c r="O996" s="193"/>
      <c r="P996" s="193"/>
      <c r="Q996" s="194"/>
      <c r="R996" s="18">
        <f>SUM(R980:R995)</f>
        <v>0</v>
      </c>
      <c r="S996" s="3"/>
      <c r="V996" s="17"/>
      <c r="X996" s="12"/>
      <c r="Y996" s="10"/>
      <c r="AJ996" s="192" t="s">
        <v>7</v>
      </c>
      <c r="AK996" s="193"/>
      <c r="AL996" s="193"/>
      <c r="AM996" s="194"/>
      <c r="AN996" s="18">
        <f>SUM(AN980:AN995)</f>
        <v>0</v>
      </c>
      <c r="AO996" s="3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E999" s="14"/>
      <c r="V999" s="17"/>
      <c r="X999" s="12"/>
      <c r="Y999" s="10"/>
      <c r="AA999" s="14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418.08100000000195</v>
      </c>
      <c r="V1005" s="17"/>
      <c r="X1005" s="15" t="s">
        <v>18</v>
      </c>
      <c r="Y1005" s="16">
        <f>SUM(Y986:Y1004)</f>
        <v>418.08100000000195</v>
      </c>
    </row>
    <row r="1006" spans="2:41" x14ac:dyDescent="0.25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 x14ac:dyDescent="0.25">
      <c r="E1007" s="1" t="s">
        <v>19</v>
      </c>
      <c r="V1007" s="17"/>
      <c r="AA1007" s="1" t="s">
        <v>19</v>
      </c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V1017" s="17"/>
    </row>
    <row r="1018" spans="1:43" x14ac:dyDescent="0.25">
      <c r="H1018" s="195" t="s">
        <v>30</v>
      </c>
      <c r="I1018" s="195"/>
      <c r="J1018" s="195"/>
      <c r="V1018" s="17"/>
      <c r="AA1018" s="195" t="s">
        <v>31</v>
      </c>
      <c r="AB1018" s="195"/>
      <c r="AC1018" s="195"/>
    </row>
    <row r="1019" spans="1:43" x14ac:dyDescent="0.25">
      <c r="H1019" s="195"/>
      <c r="I1019" s="195"/>
      <c r="J1019" s="195"/>
      <c r="V1019" s="17"/>
      <c r="AA1019" s="195"/>
      <c r="AB1019" s="195"/>
      <c r="AC1019" s="195"/>
    </row>
    <row r="1020" spans="1:43" x14ac:dyDescent="0.25">
      <c r="V1020" s="17"/>
    </row>
    <row r="1021" spans="1:43" x14ac:dyDescent="0.25">
      <c r="V1021" s="17"/>
    </row>
    <row r="1022" spans="1:43" ht="23.25" x14ac:dyDescent="0.35">
      <c r="B1022" s="24" t="s">
        <v>72</v>
      </c>
      <c r="V1022" s="17"/>
      <c r="X1022" s="22" t="s">
        <v>72</v>
      </c>
    </row>
    <row r="1023" spans="1:43" ht="23.25" x14ac:dyDescent="0.35">
      <c r="B1023" s="23" t="s">
        <v>32</v>
      </c>
      <c r="C1023" s="20">
        <f>IF(X978="PAGADO",0,C983)</f>
        <v>-418.08100000000195</v>
      </c>
      <c r="E1023" s="196" t="s">
        <v>20</v>
      </c>
      <c r="F1023" s="196"/>
      <c r="G1023" s="196"/>
      <c r="H1023" s="196"/>
      <c r="V1023" s="17"/>
      <c r="X1023" s="23" t="s">
        <v>32</v>
      </c>
      <c r="Y1023" s="20">
        <f>IF(B1823="PAGADO",0,C1028)</f>
        <v>-418.08100000000195</v>
      </c>
      <c r="AA1023" s="196" t="s">
        <v>20</v>
      </c>
      <c r="AB1023" s="196"/>
      <c r="AC1023" s="196"/>
      <c r="AD1023" s="196"/>
    </row>
    <row r="1024" spans="1:43" x14ac:dyDescent="0.25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 x14ac:dyDescent="0.25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9</v>
      </c>
      <c r="C1027" s="20">
        <f>C1051</f>
        <v>418.08100000000195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418.08100000000195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6" t="s">
        <v>26</v>
      </c>
      <c r="C1028" s="21">
        <f>C1026-C1027</f>
        <v>-418.08100000000195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-418.08100000000195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7" t="str">
        <f>IF(Y1028&lt;0,"NO PAGAR","COBRAR'")</f>
        <v>NO PAGAR</v>
      </c>
      <c r="Y1029" s="19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197" t="str">
        <f>IF(C1028&lt;0,"NO PAGAR","COBRAR'")</f>
        <v>NO PAGAR</v>
      </c>
      <c r="C1030" s="19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90" t="s">
        <v>9</v>
      </c>
      <c r="C1031" s="19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90" t="s">
        <v>9</v>
      </c>
      <c r="Y1031" s="19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IF(Y983&lt;0,"SALDO ADELANTADO","SALDO A FAVOR '")</f>
        <v>SALDO ADELANTADO</v>
      </c>
      <c r="C1032" s="10">
        <f>IF(Y983&lt;=0,Y983*-1)</f>
        <v>418.08100000000195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418.08100000000195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192" t="s">
        <v>7</v>
      </c>
      <c r="F1039" s="193"/>
      <c r="G1039" s="19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92" t="s">
        <v>7</v>
      </c>
      <c r="AB1039" s="193"/>
      <c r="AC1039" s="19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N1041" s="192" t="s">
        <v>7</v>
      </c>
      <c r="O1041" s="193"/>
      <c r="P1041" s="193"/>
      <c r="Q1041" s="194"/>
      <c r="R1041" s="18">
        <f>SUM(R1025:R1040)</f>
        <v>0</v>
      </c>
      <c r="S1041" s="3"/>
      <c r="V1041" s="17"/>
      <c r="X1041" s="12"/>
      <c r="Y1041" s="10"/>
      <c r="AJ1041" s="192" t="s">
        <v>7</v>
      </c>
      <c r="AK1041" s="193"/>
      <c r="AL1041" s="193"/>
      <c r="AM1041" s="194"/>
      <c r="AN1041" s="18">
        <f>SUM(AN1025:AN1040)</f>
        <v>0</v>
      </c>
      <c r="AO1041" s="3"/>
    </row>
    <row r="1042" spans="2:41" x14ac:dyDescent="0.25">
      <c r="B1042" s="12"/>
      <c r="C1042" s="10"/>
      <c r="V1042" s="17"/>
      <c r="X1042" s="12"/>
      <c r="Y1042" s="10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E1044" s="14"/>
      <c r="V1044" s="17"/>
      <c r="X1044" s="12"/>
      <c r="Y1044" s="10"/>
      <c r="AA1044" s="14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418.08100000000195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418.08100000000195</v>
      </c>
      <c r="Z1051" t="s">
        <v>22</v>
      </c>
      <c r="AA1051" t="s">
        <v>21</v>
      </c>
    </row>
    <row r="1052" spans="2:41" x14ac:dyDescent="0.25">
      <c r="E1052" s="1" t="s">
        <v>19</v>
      </c>
      <c r="V1052" s="17"/>
      <c r="AA1052" s="1" t="s">
        <v>19</v>
      </c>
    </row>
    <row r="1053" spans="2:41" x14ac:dyDescent="0.25">
      <c r="V1053" s="17"/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abSelected="1" topLeftCell="C685" zoomScale="93" zoomScaleNormal="93" workbookViewId="0">
      <selection activeCell="AM697" sqref="AM697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10" t="s">
        <v>110</v>
      </c>
      <c r="AL8" s="210"/>
      <c r="AM8" s="210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98" t="s">
        <v>29</v>
      </c>
      <c r="AD97" s="198"/>
      <c r="AE97" s="198"/>
    </row>
    <row r="98" spans="2:41" x14ac:dyDescent="0.25">
      <c r="H98" s="195" t="s">
        <v>28</v>
      </c>
      <c r="I98" s="195"/>
      <c r="J98" s="195"/>
      <c r="V98" s="17"/>
      <c r="AC98" s="198"/>
      <c r="AD98" s="198"/>
      <c r="AE98" s="198"/>
    </row>
    <row r="99" spans="2:41" x14ac:dyDescent="0.25">
      <c r="H99" s="195"/>
      <c r="I99" s="195"/>
      <c r="J99" s="195"/>
      <c r="V99" s="17"/>
      <c r="AC99" s="198"/>
      <c r="AD99" s="198"/>
      <c r="AE99" s="19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 x14ac:dyDescent="0.25">
      <c r="H131" s="195"/>
      <c r="I131" s="195"/>
      <c r="J131" s="195"/>
      <c r="V131" s="17"/>
      <c r="AA131" s="195"/>
      <c r="AB131" s="195"/>
      <c r="AC131" s="19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356</v>
      </c>
      <c r="AB135" s="196"/>
      <c r="AC135" s="196"/>
      <c r="AD135" s="19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97" t="str">
        <f>IF(C140&lt;0,"NO PAGAR","COBRAR'")</f>
        <v>COBRAR'</v>
      </c>
      <c r="C142" s="19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98" t="s">
        <v>29</v>
      </c>
      <c r="AD169" s="198"/>
      <c r="AE169" s="198"/>
    </row>
    <row r="170" spans="2:41" x14ac:dyDescent="0.25">
      <c r="H170" s="195" t="s">
        <v>28</v>
      </c>
      <c r="I170" s="195"/>
      <c r="J170" s="195"/>
      <c r="V170" s="17"/>
      <c r="AC170" s="198"/>
      <c r="AD170" s="198"/>
      <c r="AE170" s="198"/>
    </row>
    <row r="171" spans="2:41" x14ac:dyDescent="0.25">
      <c r="H171" s="195"/>
      <c r="I171" s="195"/>
      <c r="J171" s="195"/>
      <c r="V171" s="17"/>
      <c r="AC171" s="198"/>
      <c r="AD171" s="198"/>
      <c r="AE171" s="198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356</v>
      </c>
      <c r="AB175" s="196"/>
      <c r="AC175" s="196"/>
      <c r="AD175" s="19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 x14ac:dyDescent="0.25">
      <c r="H208" s="195"/>
      <c r="I208" s="195"/>
      <c r="J208" s="195"/>
      <c r="V208" s="17"/>
      <c r="AA208" s="195"/>
      <c r="AB208" s="195"/>
      <c r="AC208" s="19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96" t="s">
        <v>356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545</v>
      </c>
      <c r="AB212" s="196"/>
      <c r="AC212" s="196"/>
      <c r="AD212" s="19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97" t="str">
        <f>IF(C217&lt;0,"NO PAGAR","COBRAR'")</f>
        <v>COBRAR'</v>
      </c>
      <c r="C219" s="19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98" t="s">
        <v>29</v>
      </c>
      <c r="AD253" s="198"/>
      <c r="AE253" s="198"/>
    </row>
    <row r="254" spans="5:31" x14ac:dyDescent="0.25">
      <c r="H254" s="195" t="s">
        <v>28</v>
      </c>
      <c r="I254" s="195"/>
      <c r="J254" s="195"/>
      <c r="V254" s="17"/>
      <c r="AC254" s="198"/>
      <c r="AD254" s="198"/>
      <c r="AE254" s="198"/>
    </row>
    <row r="255" spans="5:31" x14ac:dyDescent="0.25">
      <c r="H255" s="195"/>
      <c r="I255" s="195"/>
      <c r="J255" s="195"/>
      <c r="V255" s="17"/>
      <c r="AC255" s="198"/>
      <c r="AD255" s="198"/>
      <c r="AE255" s="198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96" t="s">
        <v>545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600</v>
      </c>
      <c r="AB259" s="196"/>
      <c r="AC259" s="196"/>
      <c r="AD259" s="19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 x14ac:dyDescent="0.25">
      <c r="H300" s="195"/>
      <c r="I300" s="195"/>
      <c r="J300" s="195"/>
      <c r="V300" s="17"/>
      <c r="AA300" s="195"/>
      <c r="AB300" s="195"/>
      <c r="AC300" s="19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96" t="s">
        <v>356</v>
      </c>
      <c r="F304" s="196"/>
      <c r="G304" s="196"/>
      <c r="H304" s="196"/>
      <c r="V304" s="17"/>
      <c r="X304" s="23" t="s">
        <v>32</v>
      </c>
      <c r="Y304" s="20">
        <f>IF(B1064="PAGADO",0,C309)</f>
        <v>240</v>
      </c>
      <c r="AA304" s="196" t="s">
        <v>677</v>
      </c>
      <c r="AB304" s="196"/>
      <c r="AC304" s="196"/>
      <c r="AD304" s="19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97" t="str">
        <f>IF(C309&lt;0,"NO PAGAR","COBRAR'")</f>
        <v>COBRAR'</v>
      </c>
      <c r="C311" s="19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95" t="s">
        <v>28</v>
      </c>
      <c r="I347" s="195"/>
      <c r="J347" s="195"/>
      <c r="V347" s="17"/>
    </row>
    <row r="348" spans="2:30" x14ac:dyDescent="0.25">
      <c r="H348" s="195"/>
      <c r="I348" s="195"/>
      <c r="J348" s="195"/>
      <c r="V348" s="17"/>
    </row>
    <row r="349" spans="2:30" x14ac:dyDescent="0.25">
      <c r="V349" s="17"/>
      <c r="X349" s="209" t="s">
        <v>64</v>
      </c>
      <c r="AB349" s="206" t="s">
        <v>29</v>
      </c>
      <c r="AC349" s="206"/>
      <c r="AD349" s="206"/>
    </row>
    <row r="350" spans="2:30" x14ac:dyDescent="0.25">
      <c r="V350" s="17"/>
      <c r="X350" s="209"/>
      <c r="AB350" s="206"/>
      <c r="AC350" s="206"/>
      <c r="AD350" s="206"/>
    </row>
    <row r="351" spans="2:30" ht="23.25" x14ac:dyDescent="0.35">
      <c r="B351" s="22" t="s">
        <v>64</v>
      </c>
      <c r="V351" s="17"/>
      <c r="X351" s="209"/>
      <c r="AB351" s="206"/>
      <c r="AC351" s="206"/>
      <c r="AD351" s="206"/>
    </row>
    <row r="352" spans="2:30" ht="23.25" x14ac:dyDescent="0.35">
      <c r="B352" s="23" t="s">
        <v>130</v>
      </c>
      <c r="C352" s="20">
        <f>IF(X304="PAGADO",0,Y309)</f>
        <v>229.98</v>
      </c>
      <c r="E352" s="196" t="s">
        <v>545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677</v>
      </c>
      <c r="AB352" s="196"/>
      <c r="AC352" s="196"/>
      <c r="AD352" s="19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 x14ac:dyDescent="0.25">
      <c r="H387" s="195"/>
      <c r="I387" s="195"/>
      <c r="J387" s="195"/>
      <c r="V387" s="17"/>
      <c r="AA387" s="195"/>
      <c r="AB387" s="195"/>
      <c r="AC387" s="19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96" t="s">
        <v>545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841</v>
      </c>
      <c r="AB391" s="196"/>
      <c r="AC391" s="196"/>
      <c r="AD391" s="19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98" t="s">
        <v>29</v>
      </c>
      <c r="AD431" s="198"/>
      <c r="AE431" s="198"/>
    </row>
    <row r="432" spans="8:31" x14ac:dyDescent="0.25">
      <c r="H432" s="195" t="s">
        <v>28</v>
      </c>
      <c r="I432" s="195"/>
      <c r="J432" s="195"/>
      <c r="V432" s="17"/>
      <c r="AC432" s="198"/>
      <c r="AD432" s="198"/>
      <c r="AE432" s="198"/>
    </row>
    <row r="433" spans="2:41" x14ac:dyDescent="0.25">
      <c r="H433" s="195"/>
      <c r="I433" s="195"/>
      <c r="J433" s="195"/>
      <c r="V433" s="17"/>
      <c r="AC433" s="198"/>
      <c r="AD433" s="198"/>
      <c r="AE433" s="198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96" t="s">
        <v>356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356</v>
      </c>
      <c r="AB437" s="196"/>
      <c r="AC437" s="196"/>
      <c r="AD437" s="19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 x14ac:dyDescent="0.25">
      <c r="H472" s="195"/>
      <c r="I472" s="195"/>
      <c r="J472" s="195"/>
      <c r="V472" s="17"/>
      <c r="AA472" s="195"/>
      <c r="AB472" s="195"/>
      <c r="AC472" s="19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96" t="s">
        <v>545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545</v>
      </c>
      <c r="AB474" s="196"/>
      <c r="AC474" s="196"/>
      <c r="AD474" s="19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97" t="str">
        <f>IF(C479&lt;0,"NO PAGAR","COBRAR'")</f>
        <v>COBRAR'</v>
      </c>
      <c r="C481" s="19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98" t="s">
        <v>29</v>
      </c>
      <c r="AD516" s="198"/>
      <c r="AE516" s="198"/>
    </row>
    <row r="517" spans="2:41" ht="15.75" customHeight="1" x14ac:dyDescent="0.25">
      <c r="H517" s="195" t="s">
        <v>28</v>
      </c>
      <c r="I517" s="195"/>
      <c r="J517" s="195"/>
      <c r="V517" s="17"/>
      <c r="AC517" s="198"/>
      <c r="AD517" s="198"/>
      <c r="AE517" s="198"/>
    </row>
    <row r="518" spans="2:41" x14ac:dyDescent="0.25">
      <c r="H518" s="195"/>
      <c r="I518" s="195"/>
      <c r="J518" s="195"/>
      <c r="V518" s="17"/>
      <c r="AC518" s="198"/>
      <c r="AD518" s="198"/>
      <c r="AE518" s="198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96" t="s">
        <v>545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1051</v>
      </c>
      <c r="AB520" s="196"/>
      <c r="AC520" s="196"/>
      <c r="AD520" s="19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 x14ac:dyDescent="0.25">
      <c r="H557" s="195"/>
      <c r="I557" s="195"/>
      <c r="J557" s="195"/>
      <c r="V557" s="17"/>
      <c r="AA557" s="195"/>
      <c r="AB557" s="195"/>
      <c r="AC557" s="19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96" t="s">
        <v>356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356</v>
      </c>
      <c r="AB561" s="196"/>
      <c r="AC561" s="196"/>
      <c r="AD561" s="19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98" t="s">
        <v>29</v>
      </c>
      <c r="AD599" s="198"/>
      <c r="AE599" s="198"/>
    </row>
    <row r="600" spans="2:41" x14ac:dyDescent="0.25">
      <c r="H600" s="195" t="s">
        <v>28</v>
      </c>
      <c r="I600" s="195"/>
      <c r="J600" s="195"/>
      <c r="V600" s="17"/>
      <c r="AC600" s="198"/>
      <c r="AD600" s="198"/>
      <c r="AE600" s="198"/>
    </row>
    <row r="601" spans="2:41" x14ac:dyDescent="0.25">
      <c r="H601" s="195"/>
      <c r="I601" s="195"/>
      <c r="J601" s="195"/>
      <c r="V601" s="17"/>
      <c r="AC601" s="198"/>
      <c r="AD601" s="198"/>
      <c r="AE601" s="198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96" t="s">
        <v>545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 x14ac:dyDescent="0.25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 x14ac:dyDescent="0.25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 x14ac:dyDescent="0.25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 x14ac:dyDescent="0.25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 x14ac:dyDescent="0.25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 x14ac:dyDescent="0.25">
      <c r="B631" s="11"/>
      <c r="C631" s="10"/>
      <c r="R631" s="176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 x14ac:dyDescent="0.25">
      <c r="H646" s="195"/>
      <c r="I646" s="195"/>
      <c r="J646" s="195"/>
      <c r="V646" s="17"/>
      <c r="AA646" s="195"/>
      <c r="AB646" s="195"/>
      <c r="AC646" s="19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196" t="s">
        <v>545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545</v>
      </c>
      <c r="AB650" s="196"/>
      <c r="AC650" s="196"/>
      <c r="AD650" s="19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197" t="str">
        <f>IF(C655&lt;0,"NO PAGAR","COBRAR'")</f>
        <v>COBRAR'</v>
      </c>
      <c r="C657" s="197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198" t="s">
        <v>29</v>
      </c>
      <c r="AD688" s="198"/>
      <c r="AE688" s="198"/>
    </row>
    <row r="689" spans="2:41" x14ac:dyDescent="0.25">
      <c r="H689" s="195" t="s">
        <v>28</v>
      </c>
      <c r="I689" s="195"/>
      <c r="J689" s="195"/>
      <c r="V689" s="17"/>
      <c r="AC689" s="198"/>
      <c r="AD689" s="198"/>
      <c r="AE689" s="198"/>
    </row>
    <row r="690" spans="2:41" x14ac:dyDescent="0.25">
      <c r="H690" s="195"/>
      <c r="I690" s="195"/>
      <c r="J690" s="195"/>
      <c r="V690" s="17"/>
      <c r="AC690" s="198"/>
      <c r="AD690" s="198"/>
      <c r="AE690" s="198"/>
    </row>
    <row r="691" spans="2:41" x14ac:dyDescent="0.25">
      <c r="V691" s="17"/>
    </row>
    <row r="692" spans="2:41" x14ac:dyDescent="0.25">
      <c r="V692" s="17"/>
    </row>
    <row r="693" spans="2:41" ht="23.25" x14ac:dyDescent="0.35">
      <c r="B693" s="22" t="s">
        <v>69</v>
      </c>
      <c r="V693" s="17"/>
      <c r="X693" s="22" t="s">
        <v>69</v>
      </c>
    </row>
    <row r="694" spans="2:41" ht="23.25" x14ac:dyDescent="0.35">
      <c r="B694" s="23" t="s">
        <v>32</v>
      </c>
      <c r="C694" s="20">
        <f>IF(X650="PAGADO",0,Y655)</f>
        <v>0</v>
      </c>
      <c r="E694" s="196" t="s">
        <v>545</v>
      </c>
      <c r="F694" s="196"/>
      <c r="G694" s="196"/>
      <c r="H694" s="196"/>
      <c r="V694" s="17"/>
      <c r="X694" s="23" t="s">
        <v>32</v>
      </c>
      <c r="Y694" s="20">
        <f>IF(B694="PAGADO",0,C699)</f>
        <v>-566.41000000000008</v>
      </c>
      <c r="AA694" s="196" t="s">
        <v>20</v>
      </c>
      <c r="AB694" s="196"/>
      <c r="AC694" s="196"/>
      <c r="AD694" s="196"/>
    </row>
    <row r="695" spans="2:41" x14ac:dyDescent="0.25">
      <c r="B695" s="1" t="s">
        <v>0</v>
      </c>
      <c r="C695" s="19">
        <f>H710</f>
        <v>480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 x14ac:dyDescent="0.25">
      <c r="C696" s="20"/>
      <c r="E696" s="4">
        <v>45159</v>
      </c>
      <c r="F696" s="3" t="s">
        <v>631</v>
      </c>
      <c r="G696" s="3" t="s">
        <v>1297</v>
      </c>
      <c r="H696" s="5">
        <v>270</v>
      </c>
      <c r="N696" s="4">
        <v>45169</v>
      </c>
      <c r="O696" s="3" t="s">
        <v>1296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/>
      <c r="AB696" s="3"/>
      <c r="AC696" s="3"/>
      <c r="AD696" s="5"/>
      <c r="AJ696" s="25">
        <v>45175</v>
      </c>
      <c r="AK696" s="3" t="s">
        <v>433</v>
      </c>
      <c r="AL696" s="3">
        <v>500</v>
      </c>
      <c r="AM696" s="3"/>
      <c r="AN696" s="18">
        <v>500</v>
      </c>
      <c r="AO696" s="3"/>
    </row>
    <row r="697" spans="2:41" x14ac:dyDescent="0.25">
      <c r="B697" s="1" t="s">
        <v>24</v>
      </c>
      <c r="C697" s="19">
        <f>IF(C694&gt;0,C694+C695,C695)</f>
        <v>480</v>
      </c>
      <c r="E697" s="4">
        <v>45108</v>
      </c>
      <c r="F697" s="3" t="s">
        <v>1224</v>
      </c>
      <c r="G697" s="3" t="s">
        <v>1096</v>
      </c>
      <c r="H697" s="5">
        <v>210</v>
      </c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9</v>
      </c>
      <c r="C698" s="20">
        <f>C721</f>
        <v>1046.4100000000001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1066.4100000000001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6" t="s">
        <v>25</v>
      </c>
      <c r="C699" s="21">
        <f>C697-C698</f>
        <v>-566.41000000000008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-1066.4100000000001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 x14ac:dyDescent="0.4">
      <c r="B700" s="199" t="str">
        <f>IF(C699&lt;0,"NO PAGAR","COBRAR")</f>
        <v>NO PAGAR</v>
      </c>
      <c r="C700" s="199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9" t="str">
        <f>IF(Y699&lt;0,"NO PAGAR","COBRAR")</f>
        <v>NO PAGAR</v>
      </c>
      <c r="Y700" s="199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90" t="s">
        <v>9</v>
      </c>
      <c r="C701" s="19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0" t="s">
        <v>9</v>
      </c>
      <c r="Y701" s="191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566.41000000000008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500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11</v>
      </c>
      <c r="C704" s="10">
        <v>150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14</v>
      </c>
      <c r="C707" s="10">
        <v>59.1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1339</v>
      </c>
      <c r="C710" s="10">
        <f>R717</f>
        <v>337.31</v>
      </c>
      <c r="E710" s="192" t="s">
        <v>7</v>
      </c>
      <c r="F710" s="193"/>
      <c r="G710" s="194"/>
      <c r="H710" s="5">
        <f>SUM(H696:H709)</f>
        <v>480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92" t="s">
        <v>7</v>
      </c>
      <c r="AB710" s="193"/>
      <c r="AC710" s="194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 x14ac:dyDescent="0.25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N712" s="192" t="s">
        <v>7</v>
      </c>
      <c r="O712" s="193"/>
      <c r="P712" s="193"/>
      <c r="Q712" s="194"/>
      <c r="R712" s="18">
        <f>SUM(R696:R711)</f>
        <v>500</v>
      </c>
      <c r="S712" s="3"/>
      <c r="V712" s="17"/>
      <c r="X712" s="12"/>
      <c r="Y712" s="10"/>
      <c r="AJ712" s="192" t="s">
        <v>7</v>
      </c>
      <c r="AK712" s="193"/>
      <c r="AL712" s="193"/>
      <c r="AM712" s="194"/>
      <c r="AN712" s="18">
        <f>SUM(AN696:AN711)</f>
        <v>500</v>
      </c>
      <c r="AO712" s="3"/>
    </row>
    <row r="713" spans="2:41" x14ac:dyDescent="0.25">
      <c r="B713" s="12"/>
      <c r="C713" s="10"/>
      <c r="N713" s="126" t="s">
        <v>466</v>
      </c>
      <c r="O713" s="126" t="s">
        <v>470</v>
      </c>
      <c r="P713" s="127">
        <v>45155.833333330003</v>
      </c>
      <c r="Q713" s="128">
        <v>42.854999999999997</v>
      </c>
      <c r="R713" s="128">
        <v>75</v>
      </c>
      <c r="S713" s="129" t="s">
        <v>756</v>
      </c>
      <c r="V713" s="17"/>
      <c r="X713" s="12"/>
      <c r="Y713" s="10"/>
    </row>
    <row r="714" spans="2:41" x14ac:dyDescent="0.25">
      <c r="B714" s="12"/>
      <c r="C714" s="10"/>
      <c r="N714" s="126" t="s">
        <v>466</v>
      </c>
      <c r="O714" s="126" t="s">
        <v>470</v>
      </c>
      <c r="P714" s="127">
        <v>45156.793287040004</v>
      </c>
      <c r="Q714" s="128">
        <v>38.856000000000002</v>
      </c>
      <c r="R714" s="128">
        <v>68</v>
      </c>
      <c r="S714" s="129" t="s">
        <v>756</v>
      </c>
      <c r="V714" s="17"/>
      <c r="X714" s="12"/>
      <c r="Y714" s="10"/>
    </row>
    <row r="715" spans="2:41" x14ac:dyDescent="0.25">
      <c r="B715" s="12"/>
      <c r="C715" s="10"/>
      <c r="E715" s="14"/>
      <c r="N715" s="126" t="s">
        <v>466</v>
      </c>
      <c r="O715" s="126" t="s">
        <v>470</v>
      </c>
      <c r="P715" s="127">
        <v>45162.506863429997</v>
      </c>
      <c r="Q715" s="128">
        <v>34.286000000000001</v>
      </c>
      <c r="R715" s="128">
        <v>60</v>
      </c>
      <c r="S715" s="129" t="s">
        <v>148</v>
      </c>
      <c r="V715" s="17"/>
      <c r="X715" s="12"/>
      <c r="Y715" s="10"/>
      <c r="AA715" s="14"/>
    </row>
    <row r="716" spans="2:41" x14ac:dyDescent="0.25">
      <c r="B716" s="12"/>
      <c r="C716" s="10"/>
      <c r="N716" s="126" t="s">
        <v>466</v>
      </c>
      <c r="O716" s="126" t="s">
        <v>470</v>
      </c>
      <c r="P716" s="127">
        <v>45167.549710649997</v>
      </c>
      <c r="Q716" s="128">
        <v>76.75</v>
      </c>
      <c r="R716" s="128">
        <v>134.31</v>
      </c>
      <c r="S716" s="129" t="s">
        <v>148</v>
      </c>
      <c r="V716" s="17"/>
      <c r="X716" s="12"/>
      <c r="Y716" s="10"/>
    </row>
    <row r="717" spans="2:41" x14ac:dyDescent="0.25">
      <c r="B717" s="12"/>
      <c r="C717" s="10"/>
      <c r="R717" s="188">
        <f>SUM(R713:R716)</f>
        <v>337.31</v>
      </c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1"/>
      <c r="C720" s="10"/>
      <c r="V720" s="17"/>
      <c r="X720" s="11"/>
      <c r="Y720" s="10"/>
    </row>
    <row r="721" spans="1:43" x14ac:dyDescent="0.25">
      <c r="B721" s="15" t="s">
        <v>18</v>
      </c>
      <c r="C721" s="16">
        <f>SUM(C702:C720)</f>
        <v>1046.4100000000001</v>
      </c>
      <c r="V721" s="17"/>
      <c r="X721" s="15" t="s">
        <v>18</v>
      </c>
      <c r="Y721" s="16">
        <f>SUM(Y702:Y720)</f>
        <v>1066.4100000000001</v>
      </c>
    </row>
    <row r="722" spans="1:43" x14ac:dyDescent="0.25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 x14ac:dyDescent="0.25">
      <c r="E723" s="1" t="s">
        <v>19</v>
      </c>
      <c r="V723" s="17"/>
      <c r="AA723" s="1" t="s">
        <v>19</v>
      </c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 x14ac:dyDescent="0.25">
      <c r="H735" s="195"/>
      <c r="I735" s="195"/>
      <c r="J735" s="195"/>
      <c r="V735" s="17"/>
      <c r="AA735" s="195"/>
      <c r="AB735" s="195"/>
      <c r="AC735" s="195"/>
    </row>
    <row r="736" spans="1:43" x14ac:dyDescent="0.25">
      <c r="V736" s="17"/>
    </row>
    <row r="737" spans="2:41" x14ac:dyDescent="0.25">
      <c r="V737" s="17"/>
    </row>
    <row r="738" spans="2:41" ht="23.25" x14ac:dyDescent="0.35">
      <c r="B738" s="24" t="s">
        <v>69</v>
      </c>
      <c r="V738" s="17"/>
      <c r="X738" s="22" t="s">
        <v>69</v>
      </c>
    </row>
    <row r="739" spans="2:41" ht="23.25" x14ac:dyDescent="0.35">
      <c r="B739" s="23" t="s">
        <v>32</v>
      </c>
      <c r="C739" s="20">
        <f>IF(X694="PAGADO",0,C699)</f>
        <v>-566.41000000000008</v>
      </c>
      <c r="E739" s="196" t="s">
        <v>20</v>
      </c>
      <c r="F739" s="196"/>
      <c r="G739" s="196"/>
      <c r="H739" s="196"/>
      <c r="V739" s="17"/>
      <c r="X739" s="23" t="s">
        <v>32</v>
      </c>
      <c r="Y739" s="20">
        <f>IF(B1539="PAGADO",0,C744)</f>
        <v>-1066.4100000000001</v>
      </c>
      <c r="AA739" s="196" t="s">
        <v>20</v>
      </c>
      <c r="AB739" s="196"/>
      <c r="AC739" s="196"/>
      <c r="AD739" s="196"/>
    </row>
    <row r="740" spans="2:41" x14ac:dyDescent="0.25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C767</f>
        <v>1066.4100000000001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1066.4100000000001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-1066.4100000000001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-1066.4100000000001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NO PAGAR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 x14ac:dyDescent="0.35">
      <c r="B746" s="197" t="str">
        <f>IF(C744&lt;0,"NO PAGAR","COBRAR'")</f>
        <v>NO PAGAR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IF(Y699&lt;0,"SALDO ADELANTADO","SALDO A FAVOR '")</f>
        <v>SALDO ADELANTADO</v>
      </c>
      <c r="C748" s="10">
        <f>IF(Y699&lt;=0,Y699*-1)</f>
        <v>1066.4100000000001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1066.4100000000001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92" t="s">
        <v>7</v>
      </c>
      <c r="O757" s="193"/>
      <c r="P757" s="193"/>
      <c r="Q757" s="194"/>
      <c r="R757" s="18">
        <f>SUM(R741:R756)</f>
        <v>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E760" s="14"/>
      <c r="V760" s="17"/>
      <c r="X760" s="12"/>
      <c r="Y760" s="10"/>
      <c r="AA760" s="14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1"/>
      <c r="C766" s="10"/>
      <c r="V766" s="17"/>
      <c r="X766" s="11"/>
      <c r="Y766" s="10"/>
    </row>
    <row r="767" spans="2:41" x14ac:dyDescent="0.25">
      <c r="B767" s="15" t="s">
        <v>18</v>
      </c>
      <c r="C767" s="16">
        <f>SUM(C748:C766)</f>
        <v>1066.4100000000001</v>
      </c>
      <c r="D767" t="s">
        <v>22</v>
      </c>
      <c r="E767" t="s">
        <v>21</v>
      </c>
      <c r="V767" s="17"/>
      <c r="X767" s="15" t="s">
        <v>18</v>
      </c>
      <c r="Y767" s="16">
        <f>SUM(Y748:Y766)</f>
        <v>1066.4100000000001</v>
      </c>
      <c r="Z767" t="s">
        <v>22</v>
      </c>
      <c r="AA767" t="s">
        <v>21</v>
      </c>
    </row>
    <row r="768" spans="2:41" x14ac:dyDescent="0.25">
      <c r="E768" s="1" t="s">
        <v>19</v>
      </c>
      <c r="V768" s="17"/>
      <c r="AA768" s="1" t="s">
        <v>19</v>
      </c>
    </row>
    <row r="769" spans="8:31" x14ac:dyDescent="0.25">
      <c r="V769" s="17"/>
    </row>
    <row r="770" spans="8:31" x14ac:dyDescent="0.25">
      <c r="V770" s="17"/>
    </row>
    <row r="771" spans="8:31" x14ac:dyDescent="0.25">
      <c r="V771" s="17"/>
    </row>
    <row r="772" spans="8:31" x14ac:dyDescent="0.25">
      <c r="V772" s="17"/>
    </row>
    <row r="773" spans="8:31" x14ac:dyDescent="0.25">
      <c r="V773" s="17"/>
    </row>
    <row r="774" spans="8:31" x14ac:dyDescent="0.25">
      <c r="V774" s="17"/>
    </row>
    <row r="775" spans="8:31" x14ac:dyDescent="0.25">
      <c r="V775" s="17"/>
    </row>
    <row r="776" spans="8:31" x14ac:dyDescent="0.25">
      <c r="V776" s="17"/>
    </row>
    <row r="777" spans="8:31" x14ac:dyDescent="0.25">
      <c r="V777" s="17"/>
    </row>
    <row r="778" spans="8:31" x14ac:dyDescent="0.25">
      <c r="V778" s="17"/>
    </row>
    <row r="779" spans="8:31" x14ac:dyDescent="0.25">
      <c r="V779" s="17"/>
    </row>
    <row r="780" spans="8:31" x14ac:dyDescent="0.25">
      <c r="V780" s="17"/>
    </row>
    <row r="781" spans="8:31" x14ac:dyDescent="0.25">
      <c r="V781" s="17"/>
      <c r="AC781" s="198" t="s">
        <v>29</v>
      </c>
      <c r="AD781" s="198"/>
      <c r="AE781" s="198"/>
    </row>
    <row r="782" spans="8:31" x14ac:dyDescent="0.25">
      <c r="H782" s="195" t="s">
        <v>28</v>
      </c>
      <c r="I782" s="195"/>
      <c r="J782" s="195"/>
      <c r="V782" s="17"/>
      <c r="AC782" s="198"/>
      <c r="AD782" s="198"/>
      <c r="AE782" s="198"/>
    </row>
    <row r="783" spans="8:31" x14ac:dyDescent="0.25">
      <c r="H783" s="195"/>
      <c r="I783" s="195"/>
      <c r="J783" s="195"/>
      <c r="V783" s="17"/>
      <c r="AC783" s="198"/>
      <c r="AD783" s="198"/>
      <c r="AE783" s="198"/>
    </row>
    <row r="784" spans="8:31" x14ac:dyDescent="0.25">
      <c r="V784" s="17"/>
    </row>
    <row r="785" spans="2:41" x14ac:dyDescent="0.25">
      <c r="V785" s="17"/>
    </row>
    <row r="786" spans="2:41" ht="23.25" x14ac:dyDescent="0.35">
      <c r="B786" s="22" t="s">
        <v>70</v>
      </c>
      <c r="V786" s="17"/>
      <c r="X786" s="22" t="s">
        <v>70</v>
      </c>
    </row>
    <row r="787" spans="2:41" ht="23.25" x14ac:dyDescent="0.35">
      <c r="B787" s="23" t="s">
        <v>32</v>
      </c>
      <c r="C787" s="20">
        <f>IF(X739="PAGADO",0,Y744)</f>
        <v>-1066.4100000000001</v>
      </c>
      <c r="E787" s="196" t="s">
        <v>20</v>
      </c>
      <c r="F787" s="196"/>
      <c r="G787" s="196"/>
      <c r="H787" s="196"/>
      <c r="V787" s="17"/>
      <c r="X787" s="23" t="s">
        <v>32</v>
      </c>
      <c r="Y787" s="20">
        <f>IF(B787="PAGADO",0,C792)</f>
        <v>-1066.4100000000001</v>
      </c>
      <c r="AA787" s="196" t="s">
        <v>20</v>
      </c>
      <c r="AB787" s="196"/>
      <c r="AC787" s="196"/>
      <c r="AD787" s="196"/>
    </row>
    <row r="788" spans="2:41" x14ac:dyDescent="0.25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 x14ac:dyDescent="0.25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9</v>
      </c>
      <c r="C791" s="20">
        <f>C814</f>
        <v>1066.4100000000001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1066.4100000000001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6" t="s">
        <v>25</v>
      </c>
      <c r="C792" s="21">
        <f>C790-C791</f>
        <v>-1066.4100000000001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-1066.4100000000001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 x14ac:dyDescent="0.4">
      <c r="B793" s="199" t="str">
        <f>IF(C792&lt;0,"NO PAGAR","COBRAR")</f>
        <v>NO PAGAR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NO PAGAR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9" t="str">
        <f>IF(C828&lt;0,"SALDO A FAVOR","SALDO ADELANTAD0'")</f>
        <v>SALDO ADELANTAD0'</v>
      </c>
      <c r="C795" s="10">
        <f>IF(Y739&lt;=0,Y739*-1)</f>
        <v>1066.4100000000001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1066.4100000000001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 x14ac:dyDescent="0.25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E808" s="14"/>
      <c r="V808" s="17"/>
      <c r="X808" s="12"/>
      <c r="Y808" s="10"/>
      <c r="AA808" s="14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1"/>
      <c r="C813" s="10"/>
      <c r="V813" s="17"/>
      <c r="X813" s="11"/>
      <c r="Y813" s="10"/>
    </row>
    <row r="814" spans="2:41" x14ac:dyDescent="0.25">
      <c r="B814" s="15" t="s">
        <v>18</v>
      </c>
      <c r="C814" s="16">
        <f>SUM(C795:C813)</f>
        <v>1066.4100000000001</v>
      </c>
      <c r="V814" s="17"/>
      <c r="X814" s="15" t="s">
        <v>18</v>
      </c>
      <c r="Y814" s="16">
        <f>SUM(Y795:Y813)</f>
        <v>1066.4100000000001</v>
      </c>
    </row>
    <row r="815" spans="2:41" x14ac:dyDescent="0.25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 x14ac:dyDescent="0.25">
      <c r="E816" s="1" t="s">
        <v>19</v>
      </c>
      <c r="V816" s="17"/>
      <c r="AA816" s="1" t="s">
        <v>19</v>
      </c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V826" s="17"/>
    </row>
    <row r="827" spans="1:43" x14ac:dyDescent="0.25">
      <c r="H827" s="195" t="s">
        <v>30</v>
      </c>
      <c r="I827" s="195"/>
      <c r="J827" s="195"/>
      <c r="V827" s="17"/>
      <c r="AA827" s="195" t="s">
        <v>31</v>
      </c>
      <c r="AB827" s="195"/>
      <c r="AC827" s="195"/>
    </row>
    <row r="828" spans="1:43" x14ac:dyDescent="0.25">
      <c r="H828" s="195"/>
      <c r="I828" s="195"/>
      <c r="J828" s="195"/>
      <c r="V828" s="17"/>
      <c r="AA828" s="195"/>
      <c r="AB828" s="195"/>
      <c r="AC828" s="195"/>
    </row>
    <row r="829" spans="1:43" x14ac:dyDescent="0.25">
      <c r="V829" s="17"/>
    </row>
    <row r="830" spans="1:43" x14ac:dyDescent="0.25">
      <c r="V830" s="17"/>
    </row>
    <row r="831" spans="1:43" ht="23.25" x14ac:dyDescent="0.35">
      <c r="B831" s="24" t="s">
        <v>70</v>
      </c>
      <c r="V831" s="17"/>
      <c r="X831" s="22" t="s">
        <v>70</v>
      </c>
    </row>
    <row r="832" spans="1:43" ht="23.25" x14ac:dyDescent="0.35">
      <c r="B832" s="23" t="s">
        <v>32</v>
      </c>
      <c r="C832" s="20">
        <f>IF(X787="PAGADO",0,C792)</f>
        <v>-1066.4100000000001</v>
      </c>
      <c r="E832" s="196" t="s">
        <v>20</v>
      </c>
      <c r="F832" s="196"/>
      <c r="G832" s="196"/>
      <c r="H832" s="196"/>
      <c r="V832" s="17"/>
      <c r="X832" s="23" t="s">
        <v>32</v>
      </c>
      <c r="Y832" s="20">
        <f>IF(B1632="PAGADO",0,C837)</f>
        <v>-1066.4100000000001</v>
      </c>
      <c r="AA832" s="196" t="s">
        <v>20</v>
      </c>
      <c r="AB832" s="196"/>
      <c r="AC832" s="196"/>
      <c r="AD832" s="196"/>
    </row>
    <row r="833" spans="2:41" x14ac:dyDescent="0.25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 x14ac:dyDescent="0.25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9</v>
      </c>
      <c r="C836" s="20">
        <f>C860</f>
        <v>1066.4100000000001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1066.4100000000001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6" t="s">
        <v>26</v>
      </c>
      <c r="C837" s="21">
        <f>C835-C836</f>
        <v>-1066.4100000000001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-1066.4100000000001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 x14ac:dyDescent="0.3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7" t="str">
        <f>IF(Y837&lt;0,"NO PAGAR","COBRAR'")</f>
        <v>NO PAGAR</v>
      </c>
      <c r="Y838" s="19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197" t="str">
        <f>IF(C837&lt;0,"NO PAGAR","COBRAR'")</f>
        <v>NO PAGAR</v>
      </c>
      <c r="C839" s="19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9" t="str">
        <f>IF(Y792&lt;0,"SALDO ADELANTADO","SALDO A FAVOR '")</f>
        <v>SALDO ADELANTADO</v>
      </c>
      <c r="C841" s="10">
        <f>IF(Y792&lt;=0,Y792*-1)</f>
        <v>1066.4100000000001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1066.4100000000001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 x14ac:dyDescent="0.25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 x14ac:dyDescent="0.25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E853" s="14"/>
      <c r="V853" s="17"/>
      <c r="X853" s="12"/>
      <c r="Y853" s="10"/>
      <c r="AA853" s="14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1"/>
      <c r="C859" s="10"/>
      <c r="V859" s="17"/>
      <c r="X859" s="11"/>
      <c r="Y859" s="10"/>
    </row>
    <row r="860" spans="2:41" x14ac:dyDescent="0.25">
      <c r="B860" s="15" t="s">
        <v>18</v>
      </c>
      <c r="C860" s="16">
        <f>SUM(C841:C859)</f>
        <v>1066.4100000000001</v>
      </c>
      <c r="D860" t="s">
        <v>22</v>
      </c>
      <c r="E860" t="s">
        <v>21</v>
      </c>
      <c r="V860" s="17"/>
      <c r="X860" s="15" t="s">
        <v>18</v>
      </c>
      <c r="Y860" s="16">
        <f>SUM(Y841:Y859)</f>
        <v>1066.4100000000001</v>
      </c>
      <c r="Z860" t="s">
        <v>22</v>
      </c>
      <c r="AA860" t="s">
        <v>21</v>
      </c>
    </row>
    <row r="861" spans="2:41" x14ac:dyDescent="0.25">
      <c r="E861" s="1" t="s">
        <v>19</v>
      </c>
      <c r="V861" s="17"/>
      <c r="AA861" s="1" t="s">
        <v>19</v>
      </c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31" x14ac:dyDescent="0.25">
      <c r="V865" s="17"/>
    </row>
    <row r="866" spans="2:31" x14ac:dyDescent="0.25">
      <c r="V866" s="17"/>
    </row>
    <row r="867" spans="2:31" x14ac:dyDescent="0.25">
      <c r="V867" s="17"/>
    </row>
    <row r="868" spans="2:31" x14ac:dyDescent="0.25">
      <c r="V868" s="17"/>
    </row>
    <row r="869" spans="2:31" x14ac:dyDescent="0.25">
      <c r="V869" s="17"/>
    </row>
    <row r="870" spans="2:31" x14ac:dyDescent="0.25">
      <c r="V870" s="17"/>
    </row>
    <row r="871" spans="2:31" x14ac:dyDescent="0.25">
      <c r="V871" s="17"/>
    </row>
    <row r="872" spans="2:31" x14ac:dyDescent="0.25">
      <c r="V872" s="17"/>
    </row>
    <row r="873" spans="2:31" x14ac:dyDescent="0.25">
      <c r="V873" s="17"/>
    </row>
    <row r="874" spans="2:31" x14ac:dyDescent="0.25">
      <c r="V874" s="17"/>
    </row>
    <row r="875" spans="2:31" x14ac:dyDescent="0.25">
      <c r="V875" s="17"/>
      <c r="AC875" s="198" t="s">
        <v>29</v>
      </c>
      <c r="AD875" s="198"/>
      <c r="AE875" s="198"/>
    </row>
    <row r="876" spans="2:31" x14ac:dyDescent="0.25">
      <c r="H876" s="195" t="s">
        <v>28</v>
      </c>
      <c r="I876" s="195"/>
      <c r="J876" s="195"/>
      <c r="V876" s="17"/>
      <c r="AC876" s="198"/>
      <c r="AD876" s="198"/>
      <c r="AE876" s="198"/>
    </row>
    <row r="877" spans="2:31" x14ac:dyDescent="0.25">
      <c r="H877" s="195"/>
      <c r="I877" s="195"/>
      <c r="J877" s="195"/>
      <c r="V877" s="17"/>
      <c r="AC877" s="198"/>
      <c r="AD877" s="198"/>
      <c r="AE877" s="198"/>
    </row>
    <row r="878" spans="2:31" x14ac:dyDescent="0.25">
      <c r="V878" s="17"/>
    </row>
    <row r="879" spans="2:31" x14ac:dyDescent="0.25">
      <c r="V879" s="17"/>
    </row>
    <row r="880" spans="2:31" ht="23.25" x14ac:dyDescent="0.35">
      <c r="B880" s="22" t="s">
        <v>71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IF(X832="PAGADO",0,Y837)</f>
        <v>-1066.4100000000001</v>
      </c>
      <c r="E881" s="196" t="s">
        <v>20</v>
      </c>
      <c r="F881" s="196"/>
      <c r="G881" s="196"/>
      <c r="H881" s="196"/>
      <c r="V881" s="17"/>
      <c r="X881" s="23" t="s">
        <v>32</v>
      </c>
      <c r="Y881" s="20">
        <f>IF(B881="PAGADO",0,C886)</f>
        <v>-1066.4100000000001</v>
      </c>
      <c r="AA881" s="196" t="s">
        <v>20</v>
      </c>
      <c r="AB881" s="196"/>
      <c r="AC881" s="196"/>
      <c r="AD881" s="196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C908</f>
        <v>1066.4100000000001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1066.4100000000001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25</v>
      </c>
      <c r="C886" s="21">
        <f>C884-C885</f>
        <v>-1066.4100000000001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-1066.4100000000001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 x14ac:dyDescent="0.4">
      <c r="B887" s="199" t="str">
        <f>IF(C886&lt;0,"NO PAGAR","COBRAR")</f>
        <v>NO PAGAR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NO PAGAR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9" t="str">
        <f>IF(C922&lt;0,"SALDO A FAVOR","SALDO ADELANTAD0'")</f>
        <v>SALDO ADELANTAD0'</v>
      </c>
      <c r="C889" s="10">
        <f>IF(Y837&lt;=0,Y837*-1)</f>
        <v>1066.4100000000001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1066.4100000000001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1"/>
      <c r="C907" s="10"/>
      <c r="V907" s="17"/>
      <c r="X907" s="11"/>
      <c r="Y907" s="10"/>
    </row>
    <row r="908" spans="2:41" x14ac:dyDescent="0.25">
      <c r="B908" s="15" t="s">
        <v>18</v>
      </c>
      <c r="C908" s="16">
        <f>SUM(C889:C907)</f>
        <v>1066.4100000000001</v>
      </c>
      <c r="V908" s="17"/>
      <c r="X908" s="15" t="s">
        <v>18</v>
      </c>
      <c r="Y908" s="16">
        <f>SUM(Y889:Y907)</f>
        <v>1066.4100000000001</v>
      </c>
    </row>
    <row r="909" spans="2:41" x14ac:dyDescent="0.25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V920" s="17"/>
    </row>
    <row r="921" spans="1:43" x14ac:dyDescent="0.25">
      <c r="H921" s="195" t="s">
        <v>30</v>
      </c>
      <c r="I921" s="195"/>
      <c r="J921" s="195"/>
      <c r="V921" s="17"/>
      <c r="AA921" s="195" t="s">
        <v>31</v>
      </c>
      <c r="AB921" s="195"/>
      <c r="AC921" s="195"/>
    </row>
    <row r="922" spans="1:43" x14ac:dyDescent="0.25">
      <c r="H922" s="195"/>
      <c r="I922" s="195"/>
      <c r="J922" s="195"/>
      <c r="V922" s="17"/>
      <c r="AA922" s="195"/>
      <c r="AB922" s="195"/>
      <c r="AC922" s="195"/>
    </row>
    <row r="923" spans="1:43" x14ac:dyDescent="0.25">
      <c r="V923" s="17"/>
    </row>
    <row r="924" spans="1:43" x14ac:dyDescent="0.25">
      <c r="V924" s="17"/>
    </row>
    <row r="925" spans="1:43" ht="23.25" x14ac:dyDescent="0.35">
      <c r="B925" s="24" t="s">
        <v>73</v>
      </c>
      <c r="V925" s="17"/>
      <c r="X925" s="22" t="s">
        <v>71</v>
      </c>
    </row>
    <row r="926" spans="1:43" ht="23.25" x14ac:dyDescent="0.35">
      <c r="B926" s="23" t="s">
        <v>32</v>
      </c>
      <c r="C926" s="20">
        <f>IF(X881="PAGADO",0,C886)</f>
        <v>-1066.4100000000001</v>
      </c>
      <c r="E926" s="196" t="s">
        <v>20</v>
      </c>
      <c r="F926" s="196"/>
      <c r="G926" s="196"/>
      <c r="H926" s="196"/>
      <c r="V926" s="17"/>
      <c r="X926" s="23" t="s">
        <v>32</v>
      </c>
      <c r="Y926" s="20">
        <f>IF(B1726="PAGADO",0,C931)</f>
        <v>-1066.4100000000001</v>
      </c>
      <c r="AA926" s="196" t="s">
        <v>20</v>
      </c>
      <c r="AB926" s="196"/>
      <c r="AC926" s="196"/>
      <c r="AD926" s="196"/>
    </row>
    <row r="927" spans="1:43" x14ac:dyDescent="0.25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 x14ac:dyDescent="0.25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C954</f>
        <v>1066.4100000000001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1066.4100000000001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6" t="s">
        <v>26</v>
      </c>
      <c r="C931" s="21">
        <f>C929-C930</f>
        <v>-1066.4100000000001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-1066.4100000000001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 x14ac:dyDescent="0.3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7" t="str">
        <f>IF(Y931&lt;0,"NO PAGAR","COBRAR'")</f>
        <v>NO PAGAR</v>
      </c>
      <c r="Y932" s="19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197" t="str">
        <f>IF(C931&lt;0,"NO PAGAR","COBRAR'")</f>
        <v>NO PAGAR</v>
      </c>
      <c r="C933" s="19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9" t="str">
        <f>IF(Y886&lt;0,"SALDO ADELANTADO","SALDO A FAVOR '")</f>
        <v>SALDO ADELANTADO</v>
      </c>
      <c r="C935" s="10">
        <f>IF(Y886&lt;=0,Y886*-1)</f>
        <v>1066.4100000000001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1066.4100000000001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 x14ac:dyDescent="0.25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E947" s="14"/>
      <c r="V947" s="17"/>
      <c r="X947" s="12"/>
      <c r="Y947" s="10"/>
      <c r="AA947" s="14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2"/>
      <c r="C952" s="10"/>
      <c r="V952" s="17"/>
      <c r="X952" s="12"/>
      <c r="Y952" s="10"/>
    </row>
    <row r="953" spans="2:27" x14ac:dyDescent="0.25">
      <c r="B953" s="11"/>
      <c r="C953" s="10"/>
      <c r="V953" s="17"/>
      <c r="X953" s="11"/>
      <c r="Y953" s="10"/>
    </row>
    <row r="954" spans="2:27" x14ac:dyDescent="0.25">
      <c r="B954" s="15" t="s">
        <v>18</v>
      </c>
      <c r="C954" s="16">
        <f>SUM(C935:C953)</f>
        <v>1066.4100000000001</v>
      </c>
      <c r="D954" t="s">
        <v>22</v>
      </c>
      <c r="E954" t="s">
        <v>21</v>
      </c>
      <c r="V954" s="17"/>
      <c r="X954" s="15" t="s">
        <v>18</v>
      </c>
      <c r="Y954" s="16">
        <f>SUM(Y935:Y953)</f>
        <v>1066.4100000000001</v>
      </c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  <c r="AC968" s="198" t="s">
        <v>29</v>
      </c>
      <c r="AD968" s="198"/>
      <c r="AE968" s="198"/>
    </row>
    <row r="969" spans="2:41" x14ac:dyDescent="0.25">
      <c r="H969" s="195" t="s">
        <v>28</v>
      </c>
      <c r="I969" s="195"/>
      <c r="J969" s="195"/>
      <c r="V969" s="17"/>
      <c r="AC969" s="198"/>
      <c r="AD969" s="198"/>
      <c r="AE969" s="198"/>
    </row>
    <row r="970" spans="2:41" x14ac:dyDescent="0.25">
      <c r="H970" s="195"/>
      <c r="I970" s="195"/>
      <c r="J970" s="195"/>
      <c r="V970" s="17"/>
      <c r="AC970" s="198"/>
      <c r="AD970" s="198"/>
      <c r="AE970" s="198"/>
    </row>
    <row r="971" spans="2:41" x14ac:dyDescent="0.25">
      <c r="V971" s="17"/>
    </row>
    <row r="972" spans="2:41" x14ac:dyDescent="0.25">
      <c r="V972" s="17"/>
    </row>
    <row r="973" spans="2:41" ht="23.25" x14ac:dyDescent="0.35">
      <c r="B973" s="22" t="s">
        <v>72</v>
      </c>
      <c r="V973" s="17"/>
      <c r="X973" s="22" t="s">
        <v>74</v>
      </c>
    </row>
    <row r="974" spans="2:41" ht="23.25" x14ac:dyDescent="0.35">
      <c r="B974" s="23" t="s">
        <v>32</v>
      </c>
      <c r="C974" s="20">
        <f>IF(X926="PAGADO",0,Y931)</f>
        <v>-1066.4100000000001</v>
      </c>
      <c r="E974" s="196" t="s">
        <v>20</v>
      </c>
      <c r="F974" s="196"/>
      <c r="G974" s="196"/>
      <c r="H974" s="196"/>
      <c r="V974" s="17"/>
      <c r="X974" s="23" t="s">
        <v>32</v>
      </c>
      <c r="Y974" s="20">
        <f>IF(B974="PAGADO",0,C979)</f>
        <v>-1066.4100000000001</v>
      </c>
      <c r="AA974" s="196" t="s">
        <v>20</v>
      </c>
      <c r="AB974" s="196"/>
      <c r="AC974" s="196"/>
      <c r="AD974" s="196"/>
    </row>
    <row r="975" spans="2:41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C1001</f>
        <v>1066.4100000000001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1066.4100000000001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25</v>
      </c>
      <c r="C979" s="21">
        <f>C977-C978</f>
        <v>-1066.4100000000001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-1066.4100000000001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 x14ac:dyDescent="0.4">
      <c r="B980" s="199" t="str">
        <f>IF(C979&lt;0,"NO PAGAR","COBRAR")</f>
        <v>NO PAGAR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NO PAGAR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9" t="str">
        <f>IF(C1015&lt;0,"SALDO A FAVOR","SALDO ADELANTAD0'")</f>
        <v>SALDO ADELANTAD0'</v>
      </c>
      <c r="C982" s="10">
        <f>IF(Y926&lt;=0,Y926*-1)</f>
        <v>1066.4100000000001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1066.4100000000001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1"/>
      <c r="C1000" s="10"/>
      <c r="V1000" s="17"/>
      <c r="X1000" s="11"/>
      <c r="Y1000" s="10"/>
    </row>
    <row r="1001" spans="2:27" x14ac:dyDescent="0.25">
      <c r="B1001" s="15" t="s">
        <v>18</v>
      </c>
      <c r="C1001" s="16">
        <f>SUM(C982:C1000)</f>
        <v>1066.4100000000001</v>
      </c>
      <c r="V1001" s="17"/>
      <c r="X1001" s="15" t="s">
        <v>18</v>
      </c>
      <c r="Y1001" s="16">
        <f>SUM(Y982:Y1000)</f>
        <v>1066.4100000000001</v>
      </c>
    </row>
    <row r="1002" spans="2:27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195" t="s">
        <v>30</v>
      </c>
      <c r="I1014" s="195"/>
      <c r="J1014" s="195"/>
      <c r="V1014" s="17"/>
      <c r="AA1014" s="195" t="s">
        <v>31</v>
      </c>
      <c r="AB1014" s="195"/>
      <c r="AC1014" s="195"/>
    </row>
    <row r="1015" spans="1:43" x14ac:dyDescent="0.25">
      <c r="H1015" s="195"/>
      <c r="I1015" s="195"/>
      <c r="J1015" s="195"/>
      <c r="V1015" s="17"/>
      <c r="AA1015" s="195"/>
      <c r="AB1015" s="195"/>
      <c r="AC1015" s="195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IF(X974="PAGADO",0,C979)</f>
        <v>-1066.4100000000001</v>
      </c>
      <c r="E1019" s="196" t="s">
        <v>20</v>
      </c>
      <c r="F1019" s="196"/>
      <c r="G1019" s="196"/>
      <c r="H1019" s="196"/>
      <c r="V1019" s="17"/>
      <c r="X1019" s="23" t="s">
        <v>32</v>
      </c>
      <c r="Y1019" s="20">
        <f>IF(B1819="PAGADO",0,C1024)</f>
        <v>-1066.4100000000001</v>
      </c>
      <c r="AA1019" s="196" t="s">
        <v>20</v>
      </c>
      <c r="AB1019" s="196"/>
      <c r="AC1019" s="196"/>
      <c r="AD1019" s="196"/>
    </row>
    <row r="1020" spans="1:43" x14ac:dyDescent="0.25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1066.4100000000001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1066.4100000000001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-1066.4100000000001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-1066.4100000000001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7" t="str">
        <f>IF(Y1024&lt;0,"NO PAGAR","COBRAR'")</f>
        <v>NO PAGAR</v>
      </c>
      <c r="Y1025" s="19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197" t="str">
        <f>IF(C1024&lt;0,"NO PAGAR","COBRAR'")</f>
        <v>NO PAGAR</v>
      </c>
      <c r="C1026" s="19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IF(Y979&lt;0,"SALDO ADELANTADO","SALDO A FAVOR '")</f>
        <v>SALDO ADELANTADO</v>
      </c>
      <c r="C1028" s="10">
        <f>IF(Y979&lt;=0,Y979*-1)</f>
        <v>1066.4100000000001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1066.4100000000001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1066.4100000000001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1066.4100000000001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719" zoomScale="85" zoomScaleNormal="85" workbookViewId="0">
      <selection activeCell="P708" sqref="P708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62</v>
      </c>
      <c r="F8" s="196"/>
      <c r="G8" s="196"/>
      <c r="H8" s="196"/>
      <c r="O8" s="211" t="s">
        <v>188</v>
      </c>
      <c r="P8" s="211"/>
      <c r="Q8" s="211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98" t="s">
        <v>29</v>
      </c>
      <c r="AD99" s="198"/>
      <c r="AE99" s="198"/>
    </row>
    <row r="100" spans="2:41" x14ac:dyDescent="0.25">
      <c r="H100" s="195" t="s">
        <v>28</v>
      </c>
      <c r="I100" s="195"/>
      <c r="J100" s="195"/>
      <c r="V100" s="17"/>
      <c r="AC100" s="198"/>
      <c r="AD100" s="198"/>
      <c r="AE100" s="198"/>
    </row>
    <row r="101" spans="2:41" x14ac:dyDescent="0.25">
      <c r="H101" s="195"/>
      <c r="I101" s="195"/>
      <c r="J101" s="195"/>
      <c r="V101" s="17"/>
      <c r="AC101" s="198"/>
      <c r="AD101" s="198"/>
      <c r="AE101" s="198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309</v>
      </c>
      <c r="AB105" s="196"/>
      <c r="AC105" s="196"/>
      <c r="AD105" s="196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 x14ac:dyDescent="0.25">
      <c r="H133" s="195"/>
      <c r="I133" s="195"/>
      <c r="J133" s="195"/>
      <c r="V133" s="17"/>
      <c r="AA133" s="195"/>
      <c r="AB133" s="195"/>
      <c r="AC133" s="195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96" t="s">
        <v>309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309</v>
      </c>
      <c r="AB137" s="196"/>
      <c r="AC137" s="196"/>
      <c r="AD137" s="196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98" t="s">
        <v>29</v>
      </c>
      <c r="AD180" s="198"/>
      <c r="AE180" s="198"/>
    </row>
    <row r="181" spans="2:41" x14ac:dyDescent="0.25">
      <c r="H181" s="195" t="s">
        <v>28</v>
      </c>
      <c r="I181" s="195"/>
      <c r="J181" s="195"/>
      <c r="V181" s="17"/>
      <c r="AC181" s="198"/>
      <c r="AD181" s="198"/>
      <c r="AE181" s="198"/>
    </row>
    <row r="182" spans="2:41" x14ac:dyDescent="0.25">
      <c r="H182" s="195"/>
      <c r="I182" s="195"/>
      <c r="J182" s="195"/>
      <c r="V182" s="17"/>
      <c r="AC182" s="198"/>
      <c r="AD182" s="198"/>
      <c r="AE182" s="198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309</v>
      </c>
      <c r="AB186" s="196"/>
      <c r="AC186" s="196"/>
      <c r="AD186" s="196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 x14ac:dyDescent="0.25">
      <c r="H227" s="195"/>
      <c r="I227" s="195"/>
      <c r="J227" s="195"/>
      <c r="V227" s="17"/>
      <c r="AA227" s="195"/>
      <c r="AB227" s="195"/>
      <c r="AC227" s="195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97" t="str">
        <f>IF(C236&lt;0,"NO PAGAR","COBRAR'")</f>
        <v>COBRAR'</v>
      </c>
      <c r="C238" s="19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98" t="s">
        <v>29</v>
      </c>
      <c r="AD272" s="198"/>
      <c r="AE272" s="198"/>
    </row>
    <row r="273" spans="2:41" x14ac:dyDescent="0.25">
      <c r="H273" s="195" t="s">
        <v>28</v>
      </c>
      <c r="I273" s="195"/>
      <c r="J273" s="195"/>
      <c r="V273" s="17"/>
      <c r="AC273" s="198"/>
      <c r="AD273" s="198"/>
      <c r="AE273" s="198"/>
    </row>
    <row r="274" spans="2:41" x14ac:dyDescent="0.25">
      <c r="H274" s="195"/>
      <c r="I274" s="195"/>
      <c r="J274" s="195"/>
      <c r="V274" s="17"/>
      <c r="AC274" s="198"/>
      <c r="AD274" s="198"/>
      <c r="AE274" s="198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 x14ac:dyDescent="0.25">
      <c r="H319" s="195"/>
      <c r="I319" s="195"/>
      <c r="J319" s="195"/>
      <c r="V319" s="17"/>
      <c r="AA319" s="195"/>
      <c r="AB319" s="195"/>
      <c r="AC319" s="195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96" t="s">
        <v>309</v>
      </c>
      <c r="F323" s="196"/>
      <c r="G323" s="196"/>
      <c r="H323" s="196"/>
      <c r="V323" s="17"/>
      <c r="X323" s="23" t="s">
        <v>32</v>
      </c>
      <c r="Y323" s="20">
        <f>IF(B1070="PAGADO",0,C328)</f>
        <v>-324.73999999999978</v>
      </c>
      <c r="AA323" s="196" t="s">
        <v>309</v>
      </c>
      <c r="AB323" s="196"/>
      <c r="AC323" s="196"/>
      <c r="AD323" s="196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209" t="s">
        <v>64</v>
      </c>
      <c r="AC368" s="206" t="s">
        <v>29</v>
      </c>
      <c r="AD368" s="206"/>
      <c r="AE368" s="206"/>
    </row>
    <row r="369" spans="2:41" x14ac:dyDescent="0.25">
      <c r="V369" s="17"/>
      <c r="X369" s="209"/>
      <c r="AC369" s="206"/>
      <c r="AD369" s="206"/>
      <c r="AE369" s="206"/>
    </row>
    <row r="370" spans="2:41" ht="23.25" x14ac:dyDescent="0.35">
      <c r="B370" s="22" t="s">
        <v>64</v>
      </c>
      <c r="V370" s="17"/>
      <c r="X370" s="209"/>
      <c r="AC370" s="206"/>
      <c r="AD370" s="206"/>
      <c r="AE370" s="206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309</v>
      </c>
      <c r="AB371" s="196"/>
      <c r="AC371" s="196"/>
      <c r="AD371" s="196"/>
    </row>
    <row r="372" spans="2:41" ht="23.25" x14ac:dyDescent="0.35">
      <c r="B372" s="1" t="s">
        <v>0</v>
      </c>
      <c r="C372" s="19">
        <f>H388</f>
        <v>590</v>
      </c>
      <c r="E372" s="196" t="s">
        <v>309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95" t="s">
        <v>31</v>
      </c>
      <c r="AB405" s="195"/>
      <c r="AC405" s="195"/>
    </row>
    <row r="406" spans="1:43" ht="15" customHeight="1" x14ac:dyDescent="0.4">
      <c r="H406" s="76"/>
      <c r="I406" s="76"/>
      <c r="J406" s="76"/>
      <c r="V406" s="17"/>
      <c r="AA406" s="195"/>
      <c r="AB406" s="195"/>
      <c r="AC406" s="195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98" t="s">
        <v>29</v>
      </c>
      <c r="AD441" s="198"/>
      <c r="AE441" s="198"/>
    </row>
    <row r="442" spans="2:41" ht="35.25" customHeight="1" x14ac:dyDescent="0.4">
      <c r="H442" s="76" t="s">
        <v>28</v>
      </c>
      <c r="I442" s="76"/>
      <c r="J442" s="76"/>
      <c r="V442" s="17"/>
      <c r="AC442" s="198"/>
      <c r="AD442" s="198"/>
      <c r="AE442" s="198"/>
    </row>
    <row r="443" spans="2:41" ht="15" customHeight="1" x14ac:dyDescent="0.4">
      <c r="H443" s="76"/>
      <c r="I443" s="76"/>
      <c r="J443" s="76"/>
      <c r="V443" s="17"/>
      <c r="AC443" s="198"/>
      <c r="AD443" s="198"/>
      <c r="AE443" s="198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96" t="s">
        <v>309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95" t="s">
        <v>31</v>
      </c>
      <c r="AB480" s="195"/>
      <c r="AC480" s="195"/>
    </row>
    <row r="481" spans="2:41" ht="15" customHeight="1" x14ac:dyDescent="0.4">
      <c r="H481" s="76"/>
      <c r="I481" s="76"/>
      <c r="J481" s="76"/>
      <c r="V481" s="17"/>
      <c r="AA481" s="195"/>
      <c r="AB481" s="195"/>
      <c r="AC481" s="195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IF(B1260="PAGADO",0,C488)</f>
        <v>-88.629999999999654</v>
      </c>
      <c r="AA483" s="196" t="s">
        <v>253</v>
      </c>
      <c r="AB483" s="196"/>
      <c r="AC483" s="196"/>
      <c r="AD483" s="196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98" t="s">
        <v>29</v>
      </c>
      <c r="AD522" s="198"/>
      <c r="AE522" s="198"/>
    </row>
    <row r="523" spans="2:41" ht="30" customHeight="1" x14ac:dyDescent="0.4">
      <c r="H523" s="76" t="s">
        <v>28</v>
      </c>
      <c r="I523" s="76"/>
      <c r="J523" s="76"/>
      <c r="V523" s="17"/>
      <c r="AC523" s="198"/>
      <c r="AD523" s="198"/>
      <c r="AE523" s="198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1052</v>
      </c>
      <c r="AB525" s="196"/>
      <c r="AC525" s="196"/>
      <c r="AD525" s="196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6" t="s">
        <v>30</v>
      </c>
      <c r="I565" s="76"/>
      <c r="J565" s="76"/>
      <c r="V565" s="17"/>
      <c r="AA565" s="195" t="s">
        <v>31</v>
      </c>
      <c r="AB565" s="195"/>
      <c r="AC565" s="195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96" t="s">
        <v>309</v>
      </c>
      <c r="F567" s="196"/>
      <c r="G567" s="196"/>
      <c r="H567" s="196"/>
      <c r="V567" s="17"/>
      <c r="X567" s="23" t="s">
        <v>32</v>
      </c>
      <c r="Y567" s="20">
        <f>IF(B1359="PAGADO",0,C572)</f>
        <v>-1694.4249999999993</v>
      </c>
      <c r="AA567" s="196" t="s">
        <v>309</v>
      </c>
      <c r="AB567" s="196"/>
      <c r="AC567" s="196"/>
      <c r="AD567" s="196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98" t="s">
        <v>29</v>
      </c>
      <c r="AD608" s="198"/>
      <c r="AE608" s="198"/>
    </row>
    <row r="609" spans="2:41" ht="23.25" customHeight="1" x14ac:dyDescent="0.4">
      <c r="H609" s="76" t="s">
        <v>28</v>
      </c>
      <c r="I609" s="76"/>
      <c r="J609" s="76"/>
      <c r="V609" s="17"/>
      <c r="AC609" s="198"/>
      <c r="AD609" s="198"/>
      <c r="AE609" s="198"/>
    </row>
    <row r="610" spans="2:41" ht="15" customHeight="1" x14ac:dyDescent="0.4">
      <c r="H610" s="76"/>
      <c r="I610" s="76"/>
      <c r="J610" s="76"/>
      <c r="V610" s="17"/>
      <c r="AC610" s="198"/>
      <c r="AD610" s="198"/>
      <c r="AE610" s="198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96" t="s">
        <v>309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309</v>
      </c>
      <c r="AB614" s="196"/>
      <c r="AC614" s="196"/>
      <c r="AD614" s="196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 x14ac:dyDescent="0.4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 x14ac:dyDescent="0.25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 x14ac:dyDescent="0.25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 x14ac:dyDescent="0.25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6" t="s">
        <v>30</v>
      </c>
      <c r="I649" s="76"/>
      <c r="J649" s="76"/>
      <c r="V649" s="17"/>
      <c r="AA649" s="195" t="s">
        <v>31</v>
      </c>
      <c r="AB649" s="195"/>
      <c r="AC649" s="195"/>
    </row>
    <row r="650" spans="1:43" ht="15" customHeight="1" x14ac:dyDescent="0.4">
      <c r="H650" s="76"/>
      <c r="I650" s="76"/>
      <c r="J650" s="76"/>
      <c r="V650" s="17"/>
      <c r="AA650" s="195"/>
      <c r="AB650" s="195"/>
      <c r="AC650" s="195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196" t="s">
        <v>309</v>
      </c>
      <c r="F652" s="196"/>
      <c r="G652" s="196"/>
      <c r="H652" s="196"/>
      <c r="V652" s="17"/>
      <c r="X652" s="23" t="s">
        <v>32</v>
      </c>
      <c r="Y652" s="20">
        <f>IF(B1452="PAGADO",0,C657)</f>
        <v>125.01900000000069</v>
      </c>
      <c r="AA652" s="196" t="s">
        <v>309</v>
      </c>
      <c r="AB652" s="196"/>
      <c r="AC652" s="196"/>
      <c r="AD652" s="196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197" t="str">
        <f>IF(C657&lt;0,"NO PAGAR","COBRAR'")</f>
        <v>COBRAR'</v>
      </c>
      <c r="C659" s="197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 x14ac:dyDescent="0.3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 x14ac:dyDescent="0.3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x14ac:dyDescent="0.25">
      <c r="V689" s="17"/>
    </row>
    <row r="690" spans="2:41" ht="23.25" x14ac:dyDescent="0.35">
      <c r="V690" s="17"/>
      <c r="AC690" s="185" t="s">
        <v>29</v>
      </c>
      <c r="AD690" s="185"/>
    </row>
    <row r="691" spans="2:41" ht="23.25" x14ac:dyDescent="0.35">
      <c r="V691" s="17"/>
      <c r="AC691" s="185"/>
      <c r="AD691" s="185"/>
    </row>
    <row r="692" spans="2:41" ht="23.25" x14ac:dyDescent="0.35">
      <c r="V692" s="17"/>
      <c r="AC692" s="185"/>
      <c r="AD692" s="185"/>
    </row>
    <row r="693" spans="2:41" x14ac:dyDescent="0.25">
      <c r="V693" s="17"/>
    </row>
    <row r="694" spans="2:41" ht="16.5" customHeight="1" x14ac:dyDescent="0.35">
      <c r="V694" s="17"/>
      <c r="AE694" s="185"/>
    </row>
    <row r="695" spans="2:41" ht="23.25" customHeight="1" x14ac:dyDescent="0.4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 x14ac:dyDescent="0.4">
      <c r="H696" s="76"/>
      <c r="I696" s="76"/>
      <c r="J696" s="76"/>
      <c r="V696" s="17"/>
      <c r="X696" s="23" t="s">
        <v>32</v>
      </c>
      <c r="Y696" s="20">
        <f>IF(B700="PAGADO",0,C705)</f>
        <v>-2037.6929999999993</v>
      </c>
      <c r="AA696" s="196" t="s">
        <v>20</v>
      </c>
      <c r="AB696" s="196"/>
      <c r="AC696" s="196"/>
      <c r="AD696" s="196"/>
      <c r="AE696" s="185"/>
    </row>
    <row r="697" spans="2:41" x14ac:dyDescent="0.25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 x14ac:dyDescent="0.25">
      <c r="V698" s="17"/>
      <c r="Y698" s="20"/>
      <c r="AA698" s="4"/>
      <c r="AB698" s="3"/>
      <c r="AC698" s="3"/>
      <c r="AD698" s="5"/>
    </row>
    <row r="699" spans="2:41" ht="23.25" x14ac:dyDescent="0.3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 x14ac:dyDescent="0.35">
      <c r="B700" s="23" t="s">
        <v>32</v>
      </c>
      <c r="C700" s="20">
        <f>IF(X652="PAGADO",0,Y657)</f>
        <v>-1362.6509999999994</v>
      </c>
      <c r="E700" s="196" t="s">
        <v>309</v>
      </c>
      <c r="F700" s="196"/>
      <c r="G700" s="196"/>
      <c r="H700" s="196"/>
      <c r="V700" s="17"/>
      <c r="X700" s="1" t="s">
        <v>9</v>
      </c>
      <c r="Y700" s="20">
        <f>Y723</f>
        <v>2037.6929999999993</v>
      </c>
      <c r="AA700" s="4"/>
      <c r="AB700" s="3"/>
      <c r="AC700" s="3"/>
      <c r="AD700" s="5"/>
    </row>
    <row r="701" spans="2:41" x14ac:dyDescent="0.25">
      <c r="B701" s="1" t="s">
        <v>0</v>
      </c>
      <c r="C701" s="19">
        <f>H716</f>
        <v>2130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-2037.6929999999993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 x14ac:dyDescent="0.4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9" t="str">
        <f>IF(Y701&lt;0,"NO PAGAR","COBRAR")</f>
        <v>NO PAGAR</v>
      </c>
      <c r="Y702" s="199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" t="s">
        <v>24</v>
      </c>
      <c r="C703" s="19">
        <f>IF(C700&gt;0,C700+C701,C701)</f>
        <v>2130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1098</v>
      </c>
      <c r="P703" s="3"/>
      <c r="Q703" s="3"/>
      <c r="R703" s="18">
        <v>160</v>
      </c>
      <c r="S703" s="3"/>
      <c r="V703" s="17"/>
      <c r="X703" s="190" t="s">
        <v>9</v>
      </c>
      <c r="Y703" s="191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" t="s">
        <v>9</v>
      </c>
      <c r="C704" s="20">
        <f>C727</f>
        <v>4167.6929999999993</v>
      </c>
      <c r="E704" s="4">
        <v>45133</v>
      </c>
      <c r="F704" s="3" t="s">
        <v>414</v>
      </c>
      <c r="G704" s="3" t="s">
        <v>1293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2037.6929999999993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6" t="s">
        <v>25</v>
      </c>
      <c r="C705" s="21">
        <f>C703-C704</f>
        <v>-2037.6929999999993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25">
        <v>45175</v>
      </c>
      <c r="O705" s="3" t="s">
        <v>110</v>
      </c>
      <c r="P705" s="3"/>
      <c r="Q705" s="3"/>
      <c r="R705" s="18">
        <v>150</v>
      </c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 x14ac:dyDescent="0.4">
      <c r="B706" s="199" t="str">
        <f>IF(C705&lt;0,"NO PAGAR","COBRAR")</f>
        <v>NO PAGAR</v>
      </c>
      <c r="C706" s="199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25">
        <v>45175</v>
      </c>
      <c r="O706" s="3" t="s">
        <v>1357</v>
      </c>
      <c r="P706" s="3"/>
      <c r="Q706" s="3"/>
      <c r="R706" s="18">
        <v>59.1</v>
      </c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90" t="s">
        <v>9</v>
      </c>
      <c r="C707" s="191"/>
      <c r="E707" s="4">
        <v>45164</v>
      </c>
      <c r="F707" s="3" t="s">
        <v>1340</v>
      </c>
      <c r="G707" s="3" t="s">
        <v>1341</v>
      </c>
      <c r="H707" s="5">
        <v>140</v>
      </c>
      <c r="I707" t="s">
        <v>136</v>
      </c>
      <c r="N707" s="25">
        <v>45175</v>
      </c>
      <c r="O707" s="3" t="s">
        <v>1358</v>
      </c>
      <c r="P707" s="3"/>
      <c r="Q707" s="3"/>
      <c r="R707" s="18">
        <v>59.1</v>
      </c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IF(C741&lt;0,"SALDO A FAVOR","SALDO ADELANTAD0'")</f>
        <v>SALDO ADELANTAD0'</v>
      </c>
      <c r="C708" s="10">
        <f>IF(Y657&lt;=0,Y657*-1)</f>
        <v>1362.6509999999994</v>
      </c>
      <c r="E708" s="4">
        <v>45127</v>
      </c>
      <c r="F708" s="3" t="s">
        <v>1340</v>
      </c>
      <c r="G708" s="3" t="s">
        <v>1341</v>
      </c>
      <c r="H708" s="5">
        <v>140</v>
      </c>
      <c r="I708" t="s">
        <v>136</v>
      </c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10</v>
      </c>
      <c r="C709" s="10">
        <f>R718</f>
        <v>1928.1999999999998</v>
      </c>
      <c r="E709" s="4">
        <v>45133</v>
      </c>
      <c r="F709" s="3" t="s">
        <v>518</v>
      </c>
      <c r="G709" s="3" t="s">
        <v>1242</v>
      </c>
      <c r="H709" s="5">
        <v>160</v>
      </c>
      <c r="I709" t="s">
        <v>294</v>
      </c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11</v>
      </c>
      <c r="C710" s="10">
        <v>150</v>
      </c>
      <c r="E710" s="4">
        <v>45135</v>
      </c>
      <c r="F710" s="3" t="s">
        <v>597</v>
      </c>
      <c r="G710" s="3" t="s">
        <v>1346</v>
      </c>
      <c r="H710" s="5">
        <v>160</v>
      </c>
      <c r="I710" t="s">
        <v>146</v>
      </c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12</v>
      </c>
      <c r="C711" s="10"/>
      <c r="E711" s="4">
        <v>45152</v>
      </c>
      <c r="F711" s="3" t="s">
        <v>414</v>
      </c>
      <c r="G711" s="3" t="s">
        <v>200</v>
      </c>
      <c r="H711" s="5">
        <v>150</v>
      </c>
      <c r="I711" t="s">
        <v>378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13</v>
      </c>
      <c r="C712" s="10"/>
      <c r="E712" s="4">
        <v>45159</v>
      </c>
      <c r="F712" s="3" t="s">
        <v>414</v>
      </c>
      <c r="G712" s="3" t="s">
        <v>200</v>
      </c>
      <c r="H712" s="5">
        <v>200</v>
      </c>
      <c r="I712" t="s">
        <v>378</v>
      </c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92" t="s">
        <v>7</v>
      </c>
      <c r="AB712" s="193"/>
      <c r="AC712" s="194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14</v>
      </c>
      <c r="C713" s="10">
        <v>98.8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 x14ac:dyDescent="0.25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 x14ac:dyDescent="0.25">
      <c r="B716" s="11" t="s">
        <v>1339</v>
      </c>
      <c r="C716" s="10">
        <f>R726</f>
        <v>628.04200000000003</v>
      </c>
      <c r="E716" s="192" t="s">
        <v>7</v>
      </c>
      <c r="F716" s="193"/>
      <c r="G716" s="194"/>
      <c r="H716" s="5">
        <f>SUM(H702:H715)</f>
        <v>2130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 x14ac:dyDescent="0.25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192" t="s">
        <v>7</v>
      </c>
      <c r="O718" s="193"/>
      <c r="P718" s="193"/>
      <c r="Q718" s="194"/>
      <c r="R718" s="18">
        <f>SUM(R702:R717)</f>
        <v>1928.1999999999998</v>
      </c>
      <c r="S718" s="3"/>
      <c r="V718" s="17"/>
      <c r="X718" s="12"/>
      <c r="Y718" s="10"/>
      <c r="AJ718" s="192" t="s">
        <v>7</v>
      </c>
      <c r="AK718" s="193"/>
      <c r="AL718" s="193"/>
      <c r="AM718" s="194"/>
      <c r="AN718" s="18">
        <f>SUM(AN702:AN717)</f>
        <v>0</v>
      </c>
      <c r="AO718" s="3"/>
    </row>
    <row r="719" spans="2:41" x14ac:dyDescent="0.25">
      <c r="B719" s="12"/>
      <c r="C719" s="10"/>
      <c r="N719" s="126" t="s">
        <v>751</v>
      </c>
      <c r="O719" s="126" t="s">
        <v>467</v>
      </c>
      <c r="P719" s="127">
        <v>45155.203900460001</v>
      </c>
      <c r="Q719" s="128">
        <v>45.726999999999997</v>
      </c>
      <c r="R719" s="128">
        <v>80.022000000000006</v>
      </c>
      <c r="S719" s="131"/>
      <c r="V719" s="17"/>
      <c r="X719" s="12"/>
      <c r="Y719" s="10"/>
    </row>
    <row r="720" spans="2:41" x14ac:dyDescent="0.25">
      <c r="B720" s="12"/>
      <c r="C720" s="10"/>
      <c r="N720" s="126" t="s">
        <v>675</v>
      </c>
      <c r="O720" s="126" t="s">
        <v>470</v>
      </c>
      <c r="P720" s="127">
        <v>45154.99364583</v>
      </c>
      <c r="Q720" s="128">
        <v>40</v>
      </c>
      <c r="R720" s="128">
        <v>70</v>
      </c>
      <c r="S720" s="129" t="s">
        <v>911</v>
      </c>
      <c r="V720" s="17"/>
      <c r="X720" s="12"/>
      <c r="Y720" s="10"/>
    </row>
    <row r="721" spans="1:43" x14ac:dyDescent="0.25">
      <c r="B721" s="12"/>
      <c r="C721" s="10"/>
      <c r="E721" s="14"/>
      <c r="N721" s="126" t="s">
        <v>675</v>
      </c>
      <c r="O721" s="126" t="s">
        <v>470</v>
      </c>
      <c r="P721" s="127">
        <v>45160.52351852</v>
      </c>
      <c r="Q721" s="128">
        <v>34.29</v>
      </c>
      <c r="R721" s="128">
        <v>60.01</v>
      </c>
      <c r="S721" s="129" t="s">
        <v>909</v>
      </c>
      <c r="V721" s="17"/>
      <c r="X721" s="12"/>
      <c r="Y721" s="10"/>
    </row>
    <row r="722" spans="1:43" x14ac:dyDescent="0.25">
      <c r="B722" s="12"/>
      <c r="C722" s="10"/>
      <c r="N722" s="126" t="s">
        <v>751</v>
      </c>
      <c r="O722" s="126" t="s">
        <v>470</v>
      </c>
      <c r="P722" s="127">
        <v>45163.49195602</v>
      </c>
      <c r="Q722" s="128">
        <v>84.572000000000003</v>
      </c>
      <c r="R722" s="128">
        <v>148</v>
      </c>
      <c r="S722" s="129" t="s">
        <v>62</v>
      </c>
      <c r="V722" s="17"/>
      <c r="X722" s="11"/>
      <c r="Y722" s="10"/>
    </row>
    <row r="723" spans="1:43" x14ac:dyDescent="0.25">
      <c r="B723" s="12"/>
      <c r="C723" s="10"/>
      <c r="N723" s="126" t="s">
        <v>691</v>
      </c>
      <c r="O723" s="126" t="s">
        <v>470</v>
      </c>
      <c r="P723" s="127">
        <v>45167.557569440003</v>
      </c>
      <c r="Q723" s="128">
        <v>51.427</v>
      </c>
      <c r="R723" s="128">
        <v>90</v>
      </c>
      <c r="S723" s="129" t="s">
        <v>753</v>
      </c>
      <c r="V723" s="17"/>
      <c r="X723" s="15" t="s">
        <v>18</v>
      </c>
      <c r="Y723" s="16">
        <f>SUM(Y704:Y722)</f>
        <v>2037.6929999999993</v>
      </c>
    </row>
    <row r="724" spans="1:43" x14ac:dyDescent="0.25">
      <c r="B724" s="12"/>
      <c r="C724" s="10"/>
      <c r="N724" s="126" t="s">
        <v>691</v>
      </c>
      <c r="O724" s="126" t="s">
        <v>470</v>
      </c>
      <c r="P724" s="127">
        <v>45163.747256939998</v>
      </c>
      <c r="Q724" s="128">
        <v>51.433999999999997</v>
      </c>
      <c r="R724" s="128">
        <v>90.01</v>
      </c>
      <c r="S724" s="129" t="s">
        <v>62</v>
      </c>
      <c r="V724" s="17"/>
      <c r="Z724" t="s">
        <v>22</v>
      </c>
      <c r="AA724" t="s">
        <v>21</v>
      </c>
    </row>
    <row r="725" spans="1:43" x14ac:dyDescent="0.25">
      <c r="B725" s="12"/>
      <c r="C725" s="10"/>
      <c r="N725" s="126" t="s">
        <v>691</v>
      </c>
      <c r="O725" s="126" t="s">
        <v>470</v>
      </c>
      <c r="P725" s="127">
        <v>45161.093148150001</v>
      </c>
      <c r="Q725" s="128">
        <v>51.429000000000002</v>
      </c>
      <c r="R725" s="128">
        <v>90</v>
      </c>
      <c r="S725" s="129" t="s">
        <v>753</v>
      </c>
      <c r="V725" s="17"/>
      <c r="AA725" s="1" t="s">
        <v>19</v>
      </c>
    </row>
    <row r="726" spans="1:43" x14ac:dyDescent="0.25">
      <c r="B726" s="11"/>
      <c r="C726" s="10"/>
      <c r="R726" s="188">
        <f>SUM(R719:R725)</f>
        <v>628.04200000000003</v>
      </c>
      <c r="V726" s="17"/>
    </row>
    <row r="727" spans="1:43" x14ac:dyDescent="0.25">
      <c r="B727" s="15" t="s">
        <v>18</v>
      </c>
      <c r="C727" s="16">
        <f>SUM(C708:C726)</f>
        <v>4167.6929999999993</v>
      </c>
      <c r="V727" s="17"/>
    </row>
    <row r="728" spans="1:43" x14ac:dyDescent="0.25">
      <c r="D728" t="s">
        <v>22</v>
      </c>
      <c r="E728" t="s">
        <v>21</v>
      </c>
      <c r="V728" s="17"/>
    </row>
    <row r="729" spans="1:43" x14ac:dyDescent="0.25">
      <c r="E729" s="1" t="s">
        <v>19</v>
      </c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  <c r="X732" s="17"/>
      <c r="Y732" s="17"/>
      <c r="Z732" s="17"/>
      <c r="AA732" s="17"/>
      <c r="AB732" s="17"/>
      <c r="AC732" s="17"/>
      <c r="AD732" s="17"/>
    </row>
    <row r="733" spans="1:43" x14ac:dyDescent="0.25">
      <c r="V733" s="17"/>
      <c r="X733" s="17"/>
      <c r="Y733" s="17"/>
      <c r="Z733" s="17"/>
      <c r="AA733" s="17"/>
      <c r="AB733" s="17"/>
      <c r="AC733" s="17"/>
      <c r="AD733" s="17"/>
    </row>
    <row r="734" spans="1:43" x14ac:dyDescent="0.25">
      <c r="V734" s="17"/>
      <c r="X734" s="17"/>
      <c r="Y734" s="17"/>
      <c r="Z734" s="17"/>
      <c r="AA734" s="17"/>
      <c r="AB734" s="17"/>
      <c r="AC734" s="17"/>
      <c r="AD734" s="17"/>
    </row>
    <row r="735" spans="1:43" x14ac:dyDescent="0.25">
      <c r="V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5" t="s">
        <v>31</v>
      </c>
      <c r="AB736" s="195"/>
      <c r="AC736" s="195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5"/>
      <c r="AB737" s="195"/>
      <c r="AC737" s="195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V739" s="17"/>
    </row>
    <row r="740" spans="1:43" ht="15" customHeight="1" x14ac:dyDescent="0.4">
      <c r="H740" s="76" t="s">
        <v>30</v>
      </c>
      <c r="I740" s="76"/>
      <c r="J740" s="76"/>
      <c r="V740" s="17"/>
      <c r="X740" s="22" t="s">
        <v>69</v>
      </c>
    </row>
    <row r="741" spans="1:43" ht="15" customHeight="1" x14ac:dyDescent="0.4">
      <c r="H741" s="76"/>
      <c r="I741" s="76"/>
      <c r="J741" s="76"/>
      <c r="V741" s="17"/>
      <c r="X741" s="23" t="s">
        <v>32</v>
      </c>
      <c r="Y741" s="20">
        <f>IF(B1545="PAGADO",0,C750)</f>
        <v>-2037.6929999999993</v>
      </c>
      <c r="AA741" s="196" t="s">
        <v>20</v>
      </c>
      <c r="AB741" s="196"/>
      <c r="AC741" s="196"/>
      <c r="AD741" s="196"/>
    </row>
    <row r="742" spans="1:43" x14ac:dyDescent="0.25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 x14ac:dyDescent="0.25">
      <c r="V743" s="17"/>
      <c r="Y743" s="20"/>
      <c r="AA743" s="4"/>
      <c r="AB743" s="3"/>
      <c r="AC743" s="3"/>
      <c r="AD743" s="5"/>
    </row>
    <row r="744" spans="1:43" ht="23.25" x14ac:dyDescent="0.3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 x14ac:dyDescent="0.35">
      <c r="B745" s="23" t="s">
        <v>32</v>
      </c>
      <c r="C745" s="20">
        <f>IF(X696="PAGADO",0,C705)</f>
        <v>-2037.6929999999993</v>
      </c>
      <c r="E745" s="196" t="s">
        <v>20</v>
      </c>
      <c r="F745" s="196"/>
      <c r="G745" s="196"/>
      <c r="H745" s="196"/>
      <c r="V745" s="17"/>
      <c r="X745" s="1" t="s">
        <v>9</v>
      </c>
      <c r="Y745" s="20">
        <f>Y769</f>
        <v>2037.6929999999993</v>
      </c>
      <c r="AA745" s="4"/>
      <c r="AB745" s="3"/>
      <c r="AC745" s="3"/>
      <c r="AD745" s="5"/>
    </row>
    <row r="746" spans="1:43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-2037.6929999999993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 x14ac:dyDescent="0.3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tr">
        <f>IF(Y746&lt;0,"NO PAGAR","COBRAR'")</f>
        <v>NO PAGAR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 x14ac:dyDescent="0.25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 x14ac:dyDescent="0.25">
      <c r="B749" s="1" t="s">
        <v>9</v>
      </c>
      <c r="C749" s="20">
        <f>C773</f>
        <v>2037.6929999999993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x14ac:dyDescent="0.25">
      <c r="B750" s="6" t="s">
        <v>26</v>
      </c>
      <c r="C750" s="21">
        <f>C748-C749</f>
        <v>-2037.6929999999993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2037.6929999999993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x14ac:dyDescent="0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 x14ac:dyDescent="0.35">
      <c r="B752" s="197" t="str">
        <f>IF(C750&lt;0,"NO PAGAR","COBRAR'")</f>
        <v>NO PAGAR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90" t="s">
        <v>9</v>
      </c>
      <c r="C753" s="19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9" t="str">
        <f>IF(Y701&lt;0,"SALDO ADELANTADO","SALDO A FAVOR '")</f>
        <v>SALDO ADELANTADO</v>
      </c>
      <c r="C754" s="10">
        <f>IF(Y701&lt;=0,Y701*-1)</f>
        <v>2037.6929999999993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 x14ac:dyDescent="0.25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 x14ac:dyDescent="0.25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 x14ac:dyDescent="0.25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 x14ac:dyDescent="0.25">
      <c r="B761" s="11" t="s">
        <v>16</v>
      </c>
      <c r="C761" s="10"/>
      <c r="E761" s="192" t="s">
        <v>7</v>
      </c>
      <c r="F761" s="193"/>
      <c r="G761" s="19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 x14ac:dyDescent="0.25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92" t="s">
        <v>7</v>
      </c>
      <c r="O763" s="193"/>
      <c r="P763" s="193"/>
      <c r="Q763" s="194"/>
      <c r="R763" s="18">
        <f>SUM(R747:R762)</f>
        <v>0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1"/>
      <c r="Y768" s="10"/>
    </row>
    <row r="769" spans="2:30" x14ac:dyDescent="0.25">
      <c r="B769" s="12"/>
      <c r="C769" s="10"/>
      <c r="V769" s="17"/>
      <c r="X769" s="15" t="s">
        <v>18</v>
      </c>
      <c r="Y769" s="16">
        <f>SUM(Y750:Y768)</f>
        <v>2037.6929999999993</v>
      </c>
      <c r="Z769" t="s">
        <v>22</v>
      </c>
      <c r="AA769" t="s">
        <v>21</v>
      </c>
    </row>
    <row r="770" spans="2:30" x14ac:dyDescent="0.25">
      <c r="B770" s="12"/>
      <c r="C770" s="10"/>
      <c r="V770" s="17"/>
      <c r="AA770" s="1" t="s">
        <v>19</v>
      </c>
    </row>
    <row r="771" spans="2:30" x14ac:dyDescent="0.25">
      <c r="B771" s="12"/>
      <c r="C771" s="10"/>
      <c r="V771" s="17"/>
    </row>
    <row r="772" spans="2:30" x14ac:dyDescent="0.25">
      <c r="B772" s="11"/>
      <c r="C772" s="10"/>
      <c r="V772" s="17"/>
    </row>
    <row r="773" spans="2:30" x14ac:dyDescent="0.25">
      <c r="B773" s="15" t="s">
        <v>18</v>
      </c>
      <c r="C773" s="16">
        <f>SUM(C754:C772)</f>
        <v>2037.6929999999993</v>
      </c>
      <c r="D773" t="s">
        <v>22</v>
      </c>
      <c r="E773" t="s">
        <v>21</v>
      </c>
      <c r="V773" s="17"/>
    </row>
    <row r="774" spans="2:30" x14ac:dyDescent="0.25">
      <c r="E774" s="1" t="s">
        <v>19</v>
      </c>
      <c r="V774" s="17"/>
    </row>
    <row r="775" spans="2:30" x14ac:dyDescent="0.25">
      <c r="V775" s="17"/>
    </row>
    <row r="776" spans="2:30" x14ac:dyDescent="0.25">
      <c r="V776" s="17"/>
    </row>
    <row r="777" spans="2:30" x14ac:dyDescent="0.25">
      <c r="V777" s="17"/>
    </row>
    <row r="778" spans="2:30" x14ac:dyDescent="0.25">
      <c r="V778" s="17"/>
    </row>
    <row r="779" spans="2:30" x14ac:dyDescent="0.25">
      <c r="V779" s="17"/>
    </row>
    <row r="780" spans="2:30" x14ac:dyDescent="0.25">
      <c r="V780" s="17"/>
    </row>
    <row r="781" spans="2:30" x14ac:dyDescent="0.25">
      <c r="V781" s="17"/>
    </row>
    <row r="782" spans="2:30" x14ac:dyDescent="0.25">
      <c r="V782" s="17"/>
    </row>
    <row r="783" spans="2:30" ht="23.25" x14ac:dyDescent="0.35">
      <c r="V783" s="17"/>
      <c r="AC783" s="185" t="s">
        <v>29</v>
      </c>
      <c r="AD783" s="185"/>
    </row>
    <row r="784" spans="2:30" ht="23.25" x14ac:dyDescent="0.35">
      <c r="V784" s="17"/>
      <c r="AC784" s="185"/>
      <c r="AD784" s="185"/>
    </row>
    <row r="785" spans="2:41" ht="23.25" x14ac:dyDescent="0.35">
      <c r="V785" s="17"/>
      <c r="AC785" s="185"/>
      <c r="AD785" s="185"/>
    </row>
    <row r="786" spans="2:41" x14ac:dyDescent="0.25">
      <c r="V786" s="17"/>
    </row>
    <row r="787" spans="2:41" ht="15" customHeight="1" x14ac:dyDescent="0.35">
      <c r="V787" s="17"/>
      <c r="AE787" s="185"/>
    </row>
    <row r="788" spans="2:41" ht="15" customHeight="1" x14ac:dyDescent="0.4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 x14ac:dyDescent="0.4">
      <c r="H789" s="76"/>
      <c r="I789" s="76"/>
      <c r="J789" s="76"/>
      <c r="V789" s="17"/>
      <c r="X789" s="23" t="s">
        <v>32</v>
      </c>
      <c r="Y789" s="20">
        <f>IF(B793="PAGADO",0,C798)</f>
        <v>-2037.6929999999993</v>
      </c>
      <c r="AA789" s="196" t="s">
        <v>20</v>
      </c>
      <c r="AB789" s="196"/>
      <c r="AC789" s="196"/>
      <c r="AD789" s="196"/>
      <c r="AE789" s="185"/>
    </row>
    <row r="790" spans="2:41" x14ac:dyDescent="0.25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 x14ac:dyDescent="0.25">
      <c r="V791" s="17"/>
      <c r="Y791" s="20"/>
      <c r="AA791" s="4"/>
      <c r="AB791" s="3"/>
      <c r="AC791" s="3"/>
      <c r="AD791" s="5"/>
    </row>
    <row r="792" spans="2:41" ht="23.25" x14ac:dyDescent="0.3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 x14ac:dyDescent="0.35">
      <c r="B793" s="23" t="s">
        <v>32</v>
      </c>
      <c r="C793" s="20">
        <f>IF(X741="PAGADO",0,Y746)</f>
        <v>-2037.6929999999993</v>
      </c>
      <c r="E793" s="196" t="s">
        <v>20</v>
      </c>
      <c r="F793" s="196"/>
      <c r="G793" s="196"/>
      <c r="H793" s="196"/>
      <c r="V793" s="17"/>
      <c r="X793" s="1" t="s">
        <v>9</v>
      </c>
      <c r="Y793" s="20">
        <f>Y816</f>
        <v>2037.6929999999993</v>
      </c>
      <c r="AA793" s="4"/>
      <c r="AB793" s="3"/>
      <c r="AC793" s="3"/>
      <c r="AD793" s="5"/>
    </row>
    <row r="794" spans="2:41" x14ac:dyDescent="0.25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-2037.6929999999993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 x14ac:dyDescent="0.4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" t="s">
        <v>9</v>
      </c>
      <c r="C797" s="20">
        <f>C820</f>
        <v>2037.6929999999993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2037.6929999999993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6" t="s">
        <v>25</v>
      </c>
      <c r="C798" s="21">
        <f>C796-C797</f>
        <v>-2037.6929999999993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 x14ac:dyDescent="0.4">
      <c r="B799" s="199" t="str">
        <f>IF(C798&lt;0,"NO PAGAR","COBRAR")</f>
        <v>NO PAGAR</v>
      </c>
      <c r="C799" s="199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90" t="s">
        <v>9</v>
      </c>
      <c r="C800" s="191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IF(C834&lt;0,"SALDO A FAVOR","SALDO ADELANTAD0'")</f>
        <v>SALDO ADELANTAD0'</v>
      </c>
      <c r="C801" s="10">
        <f>IF(Y741&lt;=0,Y741*-1)</f>
        <v>2037.6929999999993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 x14ac:dyDescent="0.25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 x14ac:dyDescent="0.25">
      <c r="B809" s="11" t="s">
        <v>17</v>
      </c>
      <c r="C809" s="10"/>
      <c r="E809" s="192" t="s">
        <v>7</v>
      </c>
      <c r="F809" s="193"/>
      <c r="G809" s="194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 x14ac:dyDescent="0.25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 x14ac:dyDescent="0.25">
      <c r="B811" s="12"/>
      <c r="C811" s="10"/>
      <c r="N811" s="192" t="s">
        <v>7</v>
      </c>
      <c r="O811" s="193"/>
      <c r="P811" s="193"/>
      <c r="Q811" s="194"/>
      <c r="R811" s="18">
        <f>SUM(R795:R810)</f>
        <v>0</v>
      </c>
      <c r="S811" s="3"/>
      <c r="V811" s="17"/>
      <c r="X811" s="12"/>
      <c r="Y811" s="10"/>
      <c r="AJ811" s="192" t="s">
        <v>7</v>
      </c>
      <c r="AK811" s="193"/>
      <c r="AL811" s="193"/>
      <c r="AM811" s="194"/>
      <c r="AN811" s="18">
        <f>SUM(AN795:AN810)</f>
        <v>0</v>
      </c>
      <c r="AO811" s="3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E814" s="14"/>
      <c r="V814" s="17"/>
      <c r="X814" s="12"/>
      <c r="Y814" s="10"/>
    </row>
    <row r="815" spans="2:41" x14ac:dyDescent="0.25">
      <c r="B815" s="12"/>
      <c r="C815" s="10"/>
      <c r="V815" s="17"/>
      <c r="X815" s="11"/>
      <c r="Y815" s="10"/>
    </row>
    <row r="816" spans="2:41" x14ac:dyDescent="0.25">
      <c r="B816" s="12"/>
      <c r="C816" s="10"/>
      <c r="V816" s="17"/>
      <c r="X816" s="15" t="s">
        <v>18</v>
      </c>
      <c r="Y816" s="16">
        <f>SUM(Y797:Y815)</f>
        <v>2037.6929999999993</v>
      </c>
    </row>
    <row r="817" spans="1:43" x14ac:dyDescent="0.25">
      <c r="B817" s="12"/>
      <c r="C817" s="10"/>
      <c r="V817" s="17"/>
      <c r="Z817" t="s">
        <v>22</v>
      </c>
      <c r="AA817" t="s">
        <v>21</v>
      </c>
    </row>
    <row r="818" spans="1:43" x14ac:dyDescent="0.25">
      <c r="B818" s="12"/>
      <c r="C818" s="10"/>
      <c r="V818" s="17"/>
      <c r="AA818" s="1" t="s">
        <v>19</v>
      </c>
    </row>
    <row r="819" spans="1:43" x14ac:dyDescent="0.25">
      <c r="B819" s="11"/>
      <c r="C819" s="10"/>
      <c r="V819" s="17"/>
    </row>
    <row r="820" spans="1:43" x14ac:dyDescent="0.25">
      <c r="B820" s="15" t="s">
        <v>18</v>
      </c>
      <c r="C820" s="16">
        <f>SUM(C801:C819)</f>
        <v>2037.6929999999993</v>
      </c>
      <c r="V820" s="17"/>
    </row>
    <row r="821" spans="1:43" x14ac:dyDescent="0.25">
      <c r="D821" t="s">
        <v>22</v>
      </c>
      <c r="E821" t="s">
        <v>21</v>
      </c>
      <c r="V821" s="17"/>
    </row>
    <row r="822" spans="1:43" x14ac:dyDescent="0.25">
      <c r="E822" s="1" t="s">
        <v>19</v>
      </c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  <c r="X825" s="17"/>
      <c r="Y825" s="17"/>
      <c r="Z825" s="17"/>
      <c r="AA825" s="17"/>
      <c r="AB825" s="17"/>
      <c r="AC825" s="17"/>
      <c r="AD825" s="17"/>
    </row>
    <row r="826" spans="1:43" x14ac:dyDescent="0.25">
      <c r="V826" s="17"/>
      <c r="X826" s="17"/>
      <c r="Y826" s="17"/>
      <c r="Z826" s="17"/>
      <c r="AA826" s="17"/>
      <c r="AB826" s="17"/>
      <c r="AC826" s="17"/>
      <c r="AD826" s="17"/>
    </row>
    <row r="827" spans="1:43" x14ac:dyDescent="0.25">
      <c r="V827" s="17"/>
      <c r="X827" s="17"/>
      <c r="Y827" s="17"/>
      <c r="Z827" s="17"/>
      <c r="AA827" s="17"/>
      <c r="AB827" s="17"/>
      <c r="AC827" s="17"/>
      <c r="AD827" s="17"/>
    </row>
    <row r="828" spans="1:43" x14ac:dyDescent="0.25">
      <c r="V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5" t="s">
        <v>31</v>
      </c>
      <c r="AB829" s="195"/>
      <c r="AC829" s="195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5"/>
      <c r="AB830" s="195"/>
      <c r="AC830" s="195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 x14ac:dyDescent="0.25">
      <c r="V832" s="17"/>
    </row>
    <row r="833" spans="2:41" ht="15" customHeight="1" x14ac:dyDescent="0.4">
      <c r="H833" s="76" t="s">
        <v>30</v>
      </c>
      <c r="I833" s="76"/>
      <c r="J833" s="76"/>
      <c r="V833" s="17"/>
      <c r="X833" s="22" t="s">
        <v>70</v>
      </c>
    </row>
    <row r="834" spans="2:41" ht="15" customHeight="1" x14ac:dyDescent="0.4">
      <c r="H834" s="76"/>
      <c r="I834" s="76"/>
      <c r="J834" s="76"/>
      <c r="V834" s="17"/>
      <c r="X834" s="23" t="s">
        <v>32</v>
      </c>
      <c r="Y834" s="20">
        <f>IF(B1638="PAGADO",0,C843)</f>
        <v>-2037.6929999999993</v>
      </c>
      <c r="AA834" s="196" t="s">
        <v>20</v>
      </c>
      <c r="AB834" s="196"/>
      <c r="AC834" s="196"/>
      <c r="AD834" s="196"/>
    </row>
    <row r="835" spans="2:41" x14ac:dyDescent="0.25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 x14ac:dyDescent="0.25">
      <c r="V836" s="17"/>
      <c r="Y836" s="20"/>
      <c r="AA836" s="4"/>
      <c r="AB836" s="3"/>
      <c r="AC836" s="3"/>
      <c r="AD836" s="5"/>
    </row>
    <row r="837" spans="2:41" ht="23.25" x14ac:dyDescent="0.3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 x14ac:dyDescent="0.35">
      <c r="B838" s="23" t="s">
        <v>32</v>
      </c>
      <c r="C838" s="20">
        <f>IF(X789="PAGADO",0,C798)</f>
        <v>-2037.6929999999993</v>
      </c>
      <c r="E838" s="196" t="s">
        <v>20</v>
      </c>
      <c r="F838" s="196"/>
      <c r="G838" s="196"/>
      <c r="H838" s="196"/>
      <c r="V838" s="17"/>
      <c r="X838" s="1" t="s">
        <v>9</v>
      </c>
      <c r="Y838" s="20">
        <f>Y862</f>
        <v>2037.6929999999993</v>
      </c>
      <c r="AA838" s="4"/>
      <c r="AB838" s="3"/>
      <c r="AC838" s="3"/>
      <c r="AD838" s="5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-2037.6929999999993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 x14ac:dyDescent="0.3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7" t="str">
        <f>IF(Y839&lt;0,"NO PAGAR","COBRAR'")</f>
        <v>NO PAGAR</v>
      </c>
      <c r="Y840" s="19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C866</f>
        <v>2037.6929999999993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26</v>
      </c>
      <c r="C843" s="21">
        <f>C841-C842</f>
        <v>-2037.6929999999993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2037.6929999999993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 x14ac:dyDescent="0.35">
      <c r="B845" s="197" t="str">
        <f>IF(C843&lt;0,"NO PAGAR","COBRAR'")</f>
        <v>NO PAGAR</v>
      </c>
      <c r="C845" s="19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IF(Y794&lt;0,"SALDO ADELANTADO","SALDO A FAVOR '")</f>
        <v>SALDO ADELANTADO</v>
      </c>
      <c r="C847" s="10">
        <f>IF(Y794&lt;=0,Y794*-1)</f>
        <v>2037.6929999999993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192" t="s">
        <v>7</v>
      </c>
      <c r="F854" s="193"/>
      <c r="G854" s="194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N856" s="192" t="s">
        <v>7</v>
      </c>
      <c r="O856" s="193"/>
      <c r="P856" s="193"/>
      <c r="Q856" s="194"/>
      <c r="R856" s="18">
        <f>SUM(R840:R855)</f>
        <v>0</v>
      </c>
      <c r="S856" s="3"/>
      <c r="V856" s="17"/>
      <c r="X856" s="12"/>
      <c r="Y856" s="10"/>
      <c r="AJ856" s="192" t="s">
        <v>7</v>
      </c>
      <c r="AK856" s="193"/>
      <c r="AL856" s="193"/>
      <c r="AM856" s="194"/>
      <c r="AN856" s="18">
        <f>SUM(AN840:AN855)</f>
        <v>0</v>
      </c>
      <c r="AO856" s="3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E859" s="14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1"/>
      <c r="Y861" s="10"/>
    </row>
    <row r="862" spans="2:41" x14ac:dyDescent="0.25">
      <c r="B862" s="12"/>
      <c r="C862" s="10"/>
      <c r="V862" s="17"/>
      <c r="X862" s="15" t="s">
        <v>18</v>
      </c>
      <c r="Y862" s="16">
        <f>SUM(Y843:Y861)</f>
        <v>2037.6929999999993</v>
      </c>
      <c r="Z862" t="s">
        <v>22</v>
      </c>
      <c r="AA862" t="s">
        <v>21</v>
      </c>
    </row>
    <row r="863" spans="2:41" x14ac:dyDescent="0.25">
      <c r="B863" s="12"/>
      <c r="C863" s="10"/>
      <c r="V863" s="17"/>
      <c r="AA863" s="1" t="s">
        <v>19</v>
      </c>
    </row>
    <row r="864" spans="2:41" x14ac:dyDescent="0.25">
      <c r="B864" s="12"/>
      <c r="C864" s="10"/>
      <c r="V864" s="17"/>
    </row>
    <row r="865" spans="2:30" x14ac:dyDescent="0.25">
      <c r="B865" s="11"/>
      <c r="C865" s="10"/>
      <c r="V865" s="17"/>
    </row>
    <row r="866" spans="2:30" x14ac:dyDescent="0.25">
      <c r="B866" s="15" t="s">
        <v>18</v>
      </c>
      <c r="C866" s="16">
        <f>SUM(C847:C865)</f>
        <v>2037.6929999999993</v>
      </c>
      <c r="D866" t="s">
        <v>22</v>
      </c>
      <c r="E866" t="s">
        <v>21</v>
      </c>
      <c r="V866" s="17"/>
    </row>
    <row r="867" spans="2:30" x14ac:dyDescent="0.25">
      <c r="E867" s="1" t="s">
        <v>19</v>
      </c>
      <c r="V867" s="17"/>
    </row>
    <row r="868" spans="2:30" x14ac:dyDescent="0.25">
      <c r="V868" s="17"/>
    </row>
    <row r="869" spans="2:30" x14ac:dyDescent="0.25">
      <c r="V869" s="17"/>
    </row>
    <row r="870" spans="2:30" x14ac:dyDescent="0.25">
      <c r="V870" s="17"/>
    </row>
    <row r="871" spans="2:30" x14ac:dyDescent="0.25">
      <c r="V871" s="17"/>
    </row>
    <row r="872" spans="2:30" x14ac:dyDescent="0.25">
      <c r="V872" s="17"/>
    </row>
    <row r="873" spans="2:30" x14ac:dyDescent="0.25">
      <c r="V873" s="17"/>
    </row>
    <row r="874" spans="2:30" x14ac:dyDescent="0.25">
      <c r="V874" s="17"/>
    </row>
    <row r="875" spans="2:30" x14ac:dyDescent="0.25">
      <c r="V875" s="17"/>
    </row>
    <row r="876" spans="2:30" x14ac:dyDescent="0.25">
      <c r="V876" s="17"/>
    </row>
    <row r="877" spans="2:30" ht="23.25" x14ac:dyDescent="0.35">
      <c r="V877" s="17"/>
      <c r="AC877" s="185" t="s">
        <v>29</v>
      </c>
      <c r="AD877" s="185"/>
    </row>
    <row r="878" spans="2:30" ht="23.25" x14ac:dyDescent="0.35">
      <c r="V878" s="17"/>
      <c r="AC878" s="185"/>
      <c r="AD878" s="185"/>
    </row>
    <row r="879" spans="2:30" ht="23.25" x14ac:dyDescent="0.35">
      <c r="V879" s="17"/>
      <c r="AC879" s="185"/>
      <c r="AD879" s="185"/>
    </row>
    <row r="880" spans="2:30" x14ac:dyDescent="0.25">
      <c r="V880" s="17"/>
    </row>
    <row r="881" spans="2:41" ht="15" customHeight="1" x14ac:dyDescent="0.35">
      <c r="V881" s="17"/>
      <c r="AE881" s="185"/>
    </row>
    <row r="882" spans="2:41" ht="15" customHeight="1" x14ac:dyDescent="0.4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 x14ac:dyDescent="0.4">
      <c r="H883" s="76"/>
      <c r="I883" s="76"/>
      <c r="J883" s="76"/>
      <c r="V883" s="17"/>
      <c r="X883" s="23" t="s">
        <v>32</v>
      </c>
      <c r="Y883" s="20">
        <f>IF(B887="PAGADO",0,C892)</f>
        <v>-2037.6929999999993</v>
      </c>
      <c r="AA883" s="196" t="s">
        <v>20</v>
      </c>
      <c r="AB883" s="196"/>
      <c r="AC883" s="196"/>
      <c r="AD883" s="196"/>
      <c r="AE883" s="185"/>
    </row>
    <row r="884" spans="2:41" x14ac:dyDescent="0.25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 x14ac:dyDescent="0.25">
      <c r="V885" s="17"/>
      <c r="Y885" s="20"/>
      <c r="AA885" s="4"/>
      <c r="AB885" s="3"/>
      <c r="AC885" s="3"/>
      <c r="AD885" s="5"/>
    </row>
    <row r="886" spans="2:41" ht="23.25" x14ac:dyDescent="0.3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 x14ac:dyDescent="0.35">
      <c r="B887" s="23" t="s">
        <v>32</v>
      </c>
      <c r="C887" s="20">
        <f>IF(X834="PAGADO",0,Y839)</f>
        <v>-2037.6929999999993</v>
      </c>
      <c r="E887" s="196" t="s">
        <v>20</v>
      </c>
      <c r="F887" s="196"/>
      <c r="G887" s="196"/>
      <c r="H887" s="196"/>
      <c r="V887" s="17"/>
      <c r="X887" s="1" t="s">
        <v>9</v>
      </c>
      <c r="Y887" s="20">
        <f>Y910</f>
        <v>2037.6929999999993</v>
      </c>
      <c r="AA887" s="4"/>
      <c r="AB887" s="3"/>
      <c r="AC887" s="3"/>
      <c r="AD887" s="5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-2037.6929999999993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 x14ac:dyDescent="0.4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C914</f>
        <v>2037.6929999999993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2037.6929999999993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25</v>
      </c>
      <c r="C892" s="21">
        <f>C890-C891</f>
        <v>-2037.6929999999993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 x14ac:dyDescent="0.4">
      <c r="B893" s="199" t="str">
        <f>IF(C892&lt;0,"NO PAGAR","COBRAR")</f>
        <v>NO PAGAR</v>
      </c>
      <c r="C893" s="199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90" t="s">
        <v>9</v>
      </c>
      <c r="C894" s="19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9" t="str">
        <f>IF(C928&lt;0,"SALDO A FAVOR","SALDO ADELANTAD0'")</f>
        <v>SALDO ADELANTAD0'</v>
      </c>
      <c r="C895" s="10">
        <f>IF(Y839&lt;=0,Y839*-1)</f>
        <v>2037.6929999999993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 x14ac:dyDescent="0.25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 x14ac:dyDescent="0.25">
      <c r="B903" s="11" t="s">
        <v>17</v>
      </c>
      <c r="C903" s="10"/>
      <c r="E903" s="192" t="s">
        <v>7</v>
      </c>
      <c r="F903" s="193"/>
      <c r="G903" s="194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 x14ac:dyDescent="0.25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92" t="s">
        <v>7</v>
      </c>
      <c r="O905" s="193"/>
      <c r="P905" s="193"/>
      <c r="Q905" s="194"/>
      <c r="R905" s="18">
        <f>SUM(R889:R904)</f>
        <v>0</v>
      </c>
      <c r="S905" s="3"/>
      <c r="V905" s="17"/>
      <c r="X905" s="12"/>
      <c r="Y905" s="10"/>
      <c r="AJ905" s="192" t="s">
        <v>7</v>
      </c>
      <c r="AK905" s="193"/>
      <c r="AL905" s="193"/>
      <c r="AM905" s="194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</row>
    <row r="909" spans="2:41" x14ac:dyDescent="0.25">
      <c r="B909" s="12"/>
      <c r="C909" s="10"/>
      <c r="V909" s="17"/>
      <c r="X909" s="11"/>
      <c r="Y909" s="10"/>
    </row>
    <row r="910" spans="2:41" x14ac:dyDescent="0.25">
      <c r="B910" s="12"/>
      <c r="C910" s="10"/>
      <c r="V910" s="17"/>
      <c r="X910" s="15" t="s">
        <v>18</v>
      </c>
      <c r="Y910" s="16">
        <f>SUM(Y891:Y909)</f>
        <v>2037.6929999999993</v>
      </c>
    </row>
    <row r="911" spans="2:41" x14ac:dyDescent="0.25">
      <c r="B911" s="12"/>
      <c r="C911" s="10"/>
      <c r="V911" s="17"/>
      <c r="Z911" t="s">
        <v>22</v>
      </c>
      <c r="AA911" t="s">
        <v>21</v>
      </c>
    </row>
    <row r="912" spans="2:41" x14ac:dyDescent="0.25">
      <c r="B912" s="12"/>
      <c r="C912" s="10"/>
      <c r="V912" s="17"/>
      <c r="AA912" s="1" t="s">
        <v>19</v>
      </c>
    </row>
    <row r="913" spans="1:43" x14ac:dyDescent="0.25">
      <c r="B913" s="11"/>
      <c r="C913" s="10"/>
      <c r="V913" s="17"/>
    </row>
    <row r="914" spans="1:43" x14ac:dyDescent="0.25">
      <c r="B914" s="15" t="s">
        <v>18</v>
      </c>
      <c r="C914" s="16">
        <f>SUM(C895:C913)</f>
        <v>2037.6929999999993</v>
      </c>
      <c r="V914" s="17"/>
    </row>
    <row r="915" spans="1:43" x14ac:dyDescent="0.25">
      <c r="D915" t="s">
        <v>22</v>
      </c>
      <c r="E915" t="s">
        <v>21</v>
      </c>
      <c r="V915" s="17"/>
    </row>
    <row r="916" spans="1:43" x14ac:dyDescent="0.25">
      <c r="E916" s="1" t="s">
        <v>19</v>
      </c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  <c r="X919" s="17"/>
      <c r="Y919" s="17"/>
      <c r="Z919" s="17"/>
      <c r="AA919" s="17"/>
      <c r="AB919" s="17"/>
      <c r="AC919" s="17"/>
      <c r="AD919" s="17"/>
    </row>
    <row r="920" spans="1:43" x14ac:dyDescent="0.25">
      <c r="V920" s="17"/>
      <c r="X920" s="17"/>
      <c r="Y920" s="17"/>
      <c r="Z920" s="17"/>
      <c r="AA920" s="17"/>
      <c r="AB920" s="17"/>
      <c r="AC920" s="17"/>
      <c r="AD920" s="17"/>
    </row>
    <row r="921" spans="1:43" x14ac:dyDescent="0.25">
      <c r="V921" s="17"/>
      <c r="X921" s="17"/>
      <c r="Y921" s="17"/>
      <c r="Z921" s="17"/>
      <c r="AA921" s="17"/>
      <c r="AB921" s="17"/>
      <c r="AC921" s="17"/>
      <c r="AD921" s="17"/>
    </row>
    <row r="922" spans="1:43" x14ac:dyDescent="0.25">
      <c r="V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5" t="s">
        <v>31</v>
      </c>
      <c r="AB923" s="195"/>
      <c r="AC923" s="195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5"/>
      <c r="AB924" s="195"/>
      <c r="AC924" s="195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V926" s="17"/>
    </row>
    <row r="927" spans="1:43" ht="15" customHeight="1" x14ac:dyDescent="0.4">
      <c r="H927" s="76" t="s">
        <v>30</v>
      </c>
      <c r="I927" s="76"/>
      <c r="J927" s="76"/>
      <c r="V927" s="17"/>
      <c r="X927" s="22" t="s">
        <v>71</v>
      </c>
    </row>
    <row r="928" spans="1:43" ht="15" customHeight="1" x14ac:dyDescent="0.4">
      <c r="H928" s="76"/>
      <c r="I928" s="76"/>
      <c r="J928" s="76"/>
      <c r="V928" s="17"/>
      <c r="X928" s="23" t="s">
        <v>32</v>
      </c>
      <c r="Y928" s="20">
        <f>IF(B1732="PAGADO",0,C937)</f>
        <v>-2037.6929999999993</v>
      </c>
      <c r="AA928" s="196" t="s">
        <v>20</v>
      </c>
      <c r="AB928" s="196"/>
      <c r="AC928" s="196"/>
      <c r="AD928" s="196"/>
    </row>
    <row r="929" spans="2:41" x14ac:dyDescent="0.25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 x14ac:dyDescent="0.25">
      <c r="V930" s="17"/>
      <c r="Y930" s="20"/>
      <c r="AA930" s="4"/>
      <c r="AB930" s="3"/>
      <c r="AC930" s="3"/>
      <c r="AD930" s="5"/>
    </row>
    <row r="931" spans="2:41" ht="23.25" x14ac:dyDescent="0.3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 x14ac:dyDescent="0.35">
      <c r="B932" s="23" t="s">
        <v>32</v>
      </c>
      <c r="C932" s="20">
        <f>IF(X883="PAGADO",0,C892)</f>
        <v>-2037.6929999999993</v>
      </c>
      <c r="E932" s="196" t="s">
        <v>20</v>
      </c>
      <c r="F932" s="196"/>
      <c r="G932" s="196"/>
      <c r="H932" s="196"/>
      <c r="V932" s="17"/>
      <c r="X932" s="1" t="s">
        <v>9</v>
      </c>
      <c r="Y932" s="20">
        <f>Y956</f>
        <v>2037.6929999999993</v>
      </c>
      <c r="AA932" s="4"/>
      <c r="AB932" s="3"/>
      <c r="AC932" s="3"/>
      <c r="AD932" s="5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-2037.6929999999993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 x14ac:dyDescent="0.3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7" t="str">
        <f>IF(Y933&lt;0,"NO PAGAR","COBRAR'")</f>
        <v>NO PAGAR</v>
      </c>
      <c r="Y934" s="19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C960</f>
        <v>2037.6929999999993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26</v>
      </c>
      <c r="C937" s="21">
        <f>C935-C936</f>
        <v>-2037.6929999999993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2037.6929999999993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 x14ac:dyDescent="0.35">
      <c r="B939" s="197" t="str">
        <f>IF(C937&lt;0,"NO PAGAR","COBRAR'")</f>
        <v>NO PAGAR</v>
      </c>
      <c r="C939" s="19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90" t="s">
        <v>9</v>
      </c>
      <c r="C940" s="19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9" t="str">
        <f>IF(Y888&lt;0,"SALDO ADELANTADO","SALDO A FAVOR '")</f>
        <v>SALDO ADELANTADO</v>
      </c>
      <c r="C941" s="10">
        <f>IF(Y888&lt;=0,Y888*-1)</f>
        <v>2037.6929999999993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 x14ac:dyDescent="0.25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 x14ac:dyDescent="0.25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 x14ac:dyDescent="0.25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 x14ac:dyDescent="0.25">
      <c r="B948" s="11" t="s">
        <v>16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 x14ac:dyDescent="0.25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1"/>
      <c r="Y955" s="10"/>
    </row>
    <row r="956" spans="2:41" x14ac:dyDescent="0.25">
      <c r="B956" s="12"/>
      <c r="C956" s="10"/>
      <c r="V956" s="17"/>
      <c r="X956" s="15" t="s">
        <v>18</v>
      </c>
      <c r="Y956" s="16">
        <f>SUM(Y937:Y955)</f>
        <v>2037.6929999999993</v>
      </c>
      <c r="Z956" t="s">
        <v>22</v>
      </c>
      <c r="AA956" t="s">
        <v>21</v>
      </c>
    </row>
    <row r="957" spans="2:41" x14ac:dyDescent="0.25">
      <c r="B957" s="12"/>
      <c r="C957" s="10"/>
      <c r="V957" s="17"/>
      <c r="AA957" s="1" t="s">
        <v>19</v>
      </c>
    </row>
    <row r="958" spans="2:41" x14ac:dyDescent="0.25">
      <c r="B958" s="12"/>
      <c r="C958" s="10"/>
      <c r="V958" s="17"/>
    </row>
    <row r="959" spans="2:41" x14ac:dyDescent="0.25">
      <c r="B959" s="11"/>
      <c r="C959" s="10"/>
      <c r="V959" s="17"/>
    </row>
    <row r="960" spans="2:41" x14ac:dyDescent="0.25">
      <c r="B960" s="15" t="s">
        <v>18</v>
      </c>
      <c r="C960" s="16">
        <f>SUM(C941:C959)</f>
        <v>2037.6929999999993</v>
      </c>
      <c r="D960" t="s">
        <v>22</v>
      </c>
      <c r="E960" t="s">
        <v>21</v>
      </c>
      <c r="V960" s="17"/>
    </row>
    <row r="961" spans="5:31" x14ac:dyDescent="0.25">
      <c r="E961" s="1" t="s">
        <v>19</v>
      </c>
      <c r="V961" s="17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ht="23.25" x14ac:dyDescent="0.35">
      <c r="V970" s="17"/>
      <c r="AC970" s="185" t="s">
        <v>29</v>
      </c>
      <c r="AD970" s="185"/>
    </row>
    <row r="971" spans="5:31" ht="23.25" x14ac:dyDescent="0.35">
      <c r="V971" s="17"/>
      <c r="AC971" s="185"/>
      <c r="AD971" s="185"/>
    </row>
    <row r="972" spans="5:31" ht="23.25" x14ac:dyDescent="0.35">
      <c r="V972" s="17"/>
      <c r="AC972" s="185"/>
      <c r="AD972" s="185"/>
    </row>
    <row r="973" spans="5:31" x14ac:dyDescent="0.25">
      <c r="V973" s="17"/>
    </row>
    <row r="974" spans="5:31" ht="15" customHeight="1" x14ac:dyDescent="0.35">
      <c r="V974" s="17"/>
      <c r="AE974" s="185"/>
    </row>
    <row r="975" spans="5:31" ht="15" customHeight="1" x14ac:dyDescent="0.4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 x14ac:dyDescent="0.4">
      <c r="H976" s="76"/>
      <c r="I976" s="76"/>
      <c r="J976" s="76"/>
      <c r="V976" s="17"/>
      <c r="X976" s="23" t="s">
        <v>32</v>
      </c>
      <c r="Y976" s="20">
        <f>IF(B980="PAGADO",0,C985)</f>
        <v>-2037.6929999999993</v>
      </c>
      <c r="AA976" s="196" t="s">
        <v>20</v>
      </c>
      <c r="AB976" s="196"/>
      <c r="AC976" s="196"/>
      <c r="AD976" s="196"/>
      <c r="AE976" s="185"/>
    </row>
    <row r="977" spans="2:41" x14ac:dyDescent="0.25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 x14ac:dyDescent="0.25">
      <c r="V978" s="17"/>
      <c r="Y978" s="20"/>
      <c r="AA978" s="4"/>
      <c r="AB978" s="3"/>
      <c r="AC978" s="3"/>
      <c r="AD978" s="5"/>
    </row>
    <row r="979" spans="2:41" ht="23.25" x14ac:dyDescent="0.3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 x14ac:dyDescent="0.35">
      <c r="B980" s="23" t="s">
        <v>32</v>
      </c>
      <c r="C980" s="20">
        <f>IF(X928="PAGADO",0,Y933)</f>
        <v>-2037.6929999999993</v>
      </c>
      <c r="E980" s="196" t="s">
        <v>20</v>
      </c>
      <c r="F980" s="196"/>
      <c r="G980" s="196"/>
      <c r="H980" s="196"/>
      <c r="V980" s="17"/>
      <c r="X980" s="1" t="s">
        <v>9</v>
      </c>
      <c r="Y980" s="20">
        <f>Y1003</f>
        <v>2037.6929999999993</v>
      </c>
      <c r="AA980" s="4"/>
      <c r="AB980" s="3"/>
      <c r="AC980" s="3"/>
      <c r="AD980" s="5"/>
    </row>
    <row r="981" spans="2:41" x14ac:dyDescent="0.25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-2037.6929999999993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 x14ac:dyDescent="0.4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2037.6929999999993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2037.6929999999993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-2037.6929999999993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199" t="str">
        <f>IF(C985&lt;0,"NO PAGAR","COBRAR")</f>
        <v>NO PAGAR</v>
      </c>
      <c r="C986" s="19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90" t="s">
        <v>9</v>
      </c>
      <c r="C987" s="19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IF(Y928&lt;=0,Y928*-1)</f>
        <v>2037.6929999999993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192" t="s">
        <v>7</v>
      </c>
      <c r="F996" s="193"/>
      <c r="G996" s="194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192" t="s">
        <v>7</v>
      </c>
      <c r="O998" s="193"/>
      <c r="P998" s="193"/>
      <c r="Q998" s="194"/>
      <c r="R998" s="18">
        <f>SUM(R982:R997)</f>
        <v>0</v>
      </c>
      <c r="S998" s="3"/>
      <c r="V998" s="17"/>
      <c r="X998" s="12"/>
      <c r="Y998" s="10"/>
      <c r="AJ998" s="192" t="s">
        <v>7</v>
      </c>
      <c r="AK998" s="193"/>
      <c r="AL998" s="193"/>
      <c r="AM998" s="194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E1001" s="14"/>
      <c r="V1001" s="17"/>
      <c r="X1001" s="12"/>
      <c r="Y1001" s="10"/>
    </row>
    <row r="1002" spans="2:41" x14ac:dyDescent="0.25">
      <c r="B1002" s="12"/>
      <c r="C1002" s="10"/>
      <c r="V1002" s="17"/>
      <c r="X1002" s="11"/>
      <c r="Y1002" s="10"/>
    </row>
    <row r="1003" spans="2:41" x14ac:dyDescent="0.25">
      <c r="B1003" s="12"/>
      <c r="C1003" s="10"/>
      <c r="V1003" s="17"/>
      <c r="X1003" s="15" t="s">
        <v>18</v>
      </c>
      <c r="Y1003" s="16">
        <f>SUM(Y984:Y1002)</f>
        <v>2037.6929999999993</v>
      </c>
    </row>
    <row r="1004" spans="2:41" x14ac:dyDescent="0.25">
      <c r="B1004" s="12"/>
      <c r="C1004" s="10"/>
      <c r="V1004" s="17"/>
      <c r="Z1004" t="s">
        <v>22</v>
      </c>
      <c r="AA1004" t="s">
        <v>21</v>
      </c>
    </row>
    <row r="1005" spans="2:41" x14ac:dyDescent="0.25">
      <c r="B1005" s="12"/>
      <c r="C1005" s="10"/>
      <c r="V1005" s="17"/>
      <c r="AA1005" s="1" t="s">
        <v>19</v>
      </c>
    </row>
    <row r="1006" spans="2:41" x14ac:dyDescent="0.25">
      <c r="B1006" s="11"/>
      <c r="C1006" s="10"/>
      <c r="V1006" s="17"/>
    </row>
    <row r="1007" spans="2:41" x14ac:dyDescent="0.25">
      <c r="B1007" s="15" t="s">
        <v>18</v>
      </c>
      <c r="C1007" s="16">
        <f>SUM(C988:C1006)</f>
        <v>2037.6929999999993</v>
      </c>
      <c r="V1007" s="17"/>
    </row>
    <row r="1008" spans="2:41" x14ac:dyDescent="0.25">
      <c r="D1008" t="s">
        <v>22</v>
      </c>
      <c r="E1008" t="s">
        <v>21</v>
      </c>
      <c r="V1008" s="17"/>
    </row>
    <row r="1009" spans="1:43" x14ac:dyDescent="0.25">
      <c r="E1009" s="1" t="s">
        <v>19</v>
      </c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  <c r="X1012" s="17"/>
      <c r="Y1012" s="17"/>
      <c r="Z1012" s="17"/>
      <c r="AA1012" s="17"/>
      <c r="AB1012" s="17"/>
      <c r="AC1012" s="17"/>
      <c r="AD1012" s="17"/>
    </row>
    <row r="1013" spans="1:43" x14ac:dyDescent="0.25">
      <c r="V1013" s="17"/>
      <c r="X1013" s="17"/>
      <c r="Y1013" s="17"/>
      <c r="Z1013" s="17"/>
      <c r="AA1013" s="17"/>
      <c r="AB1013" s="17"/>
      <c r="AC1013" s="17"/>
      <c r="AD1013" s="17"/>
    </row>
    <row r="1014" spans="1:43" x14ac:dyDescent="0.25">
      <c r="V1014" s="17"/>
      <c r="X1014" s="17"/>
      <c r="Y1014" s="17"/>
      <c r="Z1014" s="17"/>
      <c r="AA1014" s="17"/>
      <c r="AB1014" s="17"/>
      <c r="AC1014" s="17"/>
      <c r="AD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5" t="s">
        <v>31</v>
      </c>
      <c r="AB1016" s="195"/>
      <c r="AC1016" s="195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5"/>
      <c r="AB1017" s="195"/>
      <c r="AC1017" s="195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6" t="s">
        <v>30</v>
      </c>
      <c r="I1020" s="76"/>
      <c r="J1020" s="76"/>
      <c r="V1020" s="17"/>
      <c r="X1020" s="22" t="s">
        <v>72</v>
      </c>
    </row>
    <row r="1021" spans="1:43" ht="15" customHeight="1" x14ac:dyDescent="0.4">
      <c r="H1021" s="76"/>
      <c r="I1021" s="76"/>
      <c r="J1021" s="76"/>
      <c r="V1021" s="17"/>
      <c r="X1021" s="23" t="s">
        <v>32</v>
      </c>
      <c r="Y1021" s="20">
        <f>IF(B1825="PAGADO",0,C1030)</f>
        <v>-2037.6929999999993</v>
      </c>
      <c r="AA1021" s="196" t="s">
        <v>20</v>
      </c>
      <c r="AB1021" s="196"/>
      <c r="AC1021" s="196"/>
      <c r="AD1021" s="196"/>
    </row>
    <row r="1022" spans="1:43" x14ac:dyDescent="0.25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 x14ac:dyDescent="0.25">
      <c r="V1023" s="17"/>
      <c r="Y1023" s="20"/>
      <c r="AA1023" s="4"/>
      <c r="AB1023" s="3"/>
      <c r="AC1023" s="3"/>
      <c r="AD1023" s="5"/>
    </row>
    <row r="1024" spans="1:43" ht="23.25" x14ac:dyDescent="0.3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 x14ac:dyDescent="0.35">
      <c r="B1025" s="23" t="s">
        <v>32</v>
      </c>
      <c r="C1025" s="20">
        <f>IF(X976="PAGADO",0,C985)</f>
        <v>-2037.6929999999993</v>
      </c>
      <c r="E1025" s="196" t="s">
        <v>20</v>
      </c>
      <c r="F1025" s="196"/>
      <c r="G1025" s="196"/>
      <c r="H1025" s="196"/>
      <c r="V1025" s="17"/>
      <c r="X1025" s="1" t="s">
        <v>9</v>
      </c>
      <c r="Y1025" s="20">
        <f>Y1049</f>
        <v>2037.6929999999993</v>
      </c>
      <c r="AA1025" s="4"/>
      <c r="AB1025" s="3"/>
      <c r="AC1025" s="3"/>
      <c r="AD1025" s="5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-2037.6929999999993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 x14ac:dyDescent="0.3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7" t="str">
        <f>IF(Y1026&lt;0,"NO PAGAR","COBRAR'")</f>
        <v>NO PAGAR</v>
      </c>
      <c r="Y1027" s="19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2037.6929999999993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-2037.6929999999993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2037.6929999999993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197" t="str">
        <f>IF(C1030&lt;0,"NO PAGAR","COBRAR'")</f>
        <v>NO PAGAR</v>
      </c>
      <c r="C1032" s="19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90" t="s">
        <v>9</v>
      </c>
      <c r="C1033" s="19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IF(Y981&lt;0,"SALDO ADELANTADO","SALDO A FAVOR '")</f>
        <v>SALDO ADELANTADO</v>
      </c>
      <c r="C1034" s="10">
        <f>IF(Y981&lt;=0,Y981*-1)</f>
        <v>2037.6929999999993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192" t="s">
        <v>7</v>
      </c>
      <c r="F1041" s="193"/>
      <c r="G1041" s="194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192" t="s">
        <v>7</v>
      </c>
      <c r="O1043" s="193"/>
      <c r="P1043" s="193"/>
      <c r="Q1043" s="194"/>
      <c r="R1043" s="18">
        <f>SUM(R1027:R1042)</f>
        <v>0</v>
      </c>
      <c r="S1043" s="3"/>
      <c r="V1043" s="17"/>
      <c r="X1043" s="12"/>
      <c r="Y1043" s="10"/>
      <c r="AJ1043" s="192" t="s">
        <v>7</v>
      </c>
      <c r="AK1043" s="193"/>
      <c r="AL1043" s="193"/>
      <c r="AM1043" s="194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1"/>
      <c r="Y1048" s="10"/>
    </row>
    <row r="1049" spans="2:41" x14ac:dyDescent="0.25">
      <c r="B1049" s="12"/>
      <c r="C1049" s="10"/>
      <c r="V1049" s="17"/>
      <c r="X1049" s="15" t="s">
        <v>18</v>
      </c>
      <c r="Y1049" s="16">
        <f>SUM(Y1030:Y1048)</f>
        <v>2037.6929999999993</v>
      </c>
      <c r="Z1049" t="s">
        <v>22</v>
      </c>
      <c r="AA1049" t="s">
        <v>21</v>
      </c>
    </row>
    <row r="1050" spans="2:41" x14ac:dyDescent="0.25">
      <c r="B1050" s="12"/>
      <c r="C1050" s="10"/>
      <c r="V1050" s="17"/>
      <c r="AA1050" s="1" t="s">
        <v>19</v>
      </c>
    </row>
    <row r="1051" spans="2:41" x14ac:dyDescent="0.25">
      <c r="B1051" s="12"/>
      <c r="C1051" s="10"/>
      <c r="V1051" s="17"/>
    </row>
    <row r="1052" spans="2:41" x14ac:dyDescent="0.25">
      <c r="B1052" s="11"/>
      <c r="C1052" s="10"/>
      <c r="V1052" s="17"/>
    </row>
    <row r="1053" spans="2:41" x14ac:dyDescent="0.25">
      <c r="B1053" s="15" t="s">
        <v>18</v>
      </c>
      <c r="C1053" s="16">
        <f>SUM(C1034:C1052)</f>
        <v>2037.6929999999993</v>
      </c>
      <c r="D1053" t="s">
        <v>22</v>
      </c>
      <c r="E1053" t="s">
        <v>21</v>
      </c>
      <c r="V1053" s="17"/>
    </row>
    <row r="1054" spans="2:41" x14ac:dyDescent="0.25">
      <c r="E1054" s="1" t="s">
        <v>19</v>
      </c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6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98" t="s">
        <v>29</v>
      </c>
      <c r="AD95" s="198"/>
      <c r="AE95" s="198"/>
    </row>
    <row r="96" spans="2:31" x14ac:dyDescent="0.25">
      <c r="H96" s="195" t="s">
        <v>28</v>
      </c>
      <c r="I96" s="195"/>
      <c r="J96" s="195"/>
      <c r="V96" s="17"/>
      <c r="AC96" s="198"/>
      <c r="AD96" s="198"/>
      <c r="AE96" s="198"/>
    </row>
    <row r="97" spans="2:41" x14ac:dyDescent="0.25">
      <c r="H97" s="195"/>
      <c r="I97" s="195"/>
      <c r="J97" s="195"/>
      <c r="V97" s="17"/>
      <c r="AC97" s="198"/>
      <c r="AD97" s="198"/>
      <c r="AE97" s="19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310</v>
      </c>
      <c r="AB101" s="196"/>
      <c r="AC101" s="196"/>
      <c r="AD101" s="196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 x14ac:dyDescent="0.25">
      <c r="H134" s="195"/>
      <c r="I134" s="195"/>
      <c r="J134" s="195"/>
      <c r="V134" s="17"/>
      <c r="AA134" s="195"/>
      <c r="AB134" s="195"/>
      <c r="AC134" s="195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96" t="s">
        <v>310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98" t="s">
        <v>29</v>
      </c>
      <c r="AD181" s="198"/>
      <c r="AE181" s="198"/>
    </row>
    <row r="182" spans="2:41" x14ac:dyDescent="0.25">
      <c r="H182" s="195" t="s">
        <v>28</v>
      </c>
      <c r="I182" s="195"/>
      <c r="J182" s="195"/>
      <c r="V182" s="17"/>
      <c r="AC182" s="198"/>
      <c r="AD182" s="198"/>
      <c r="AE182" s="198"/>
    </row>
    <row r="183" spans="2:41" x14ac:dyDescent="0.25">
      <c r="H183" s="195"/>
      <c r="I183" s="195"/>
      <c r="J183" s="195"/>
      <c r="V183" s="17"/>
      <c r="AC183" s="198"/>
      <c r="AD183" s="198"/>
      <c r="AE183" s="198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96" t="s">
        <v>434</v>
      </c>
      <c r="F187" s="196"/>
      <c r="G187" s="196"/>
      <c r="H187" s="196"/>
      <c r="O187" s="59" t="s">
        <v>433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 x14ac:dyDescent="0.25">
      <c r="H228" s="195"/>
      <c r="I228" s="195"/>
      <c r="J228" s="195"/>
      <c r="V228" s="17"/>
      <c r="AA228" s="195"/>
      <c r="AB228" s="195"/>
      <c r="AC228" s="195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98" t="s">
        <v>29</v>
      </c>
      <c r="AD273" s="198"/>
      <c r="AE273" s="198"/>
    </row>
    <row r="274" spans="2:41" x14ac:dyDescent="0.25">
      <c r="H274" s="195" t="s">
        <v>28</v>
      </c>
      <c r="I274" s="195"/>
      <c r="J274" s="195"/>
      <c r="V274" s="17"/>
      <c r="AC274" s="198"/>
      <c r="AD274" s="198"/>
      <c r="AE274" s="198"/>
    </row>
    <row r="275" spans="2:41" x14ac:dyDescent="0.25">
      <c r="H275" s="195"/>
      <c r="I275" s="195"/>
      <c r="J275" s="195"/>
      <c r="V275" s="17"/>
      <c r="AC275" s="198"/>
      <c r="AD275" s="198"/>
      <c r="AE275" s="198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 x14ac:dyDescent="0.25">
      <c r="H320" s="195"/>
      <c r="I320" s="195"/>
      <c r="J320" s="195"/>
      <c r="V320" s="17"/>
      <c r="AA320" s="195"/>
      <c r="AB320" s="195"/>
      <c r="AC320" s="195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98" t="s">
        <v>29</v>
      </c>
      <c r="AD366" s="198"/>
      <c r="AE366" s="198"/>
    </row>
    <row r="367" spans="5:31" x14ac:dyDescent="0.25">
      <c r="H367" s="195" t="s">
        <v>28</v>
      </c>
      <c r="I367" s="195"/>
      <c r="J367" s="195"/>
      <c r="V367" s="17"/>
      <c r="AC367" s="198"/>
      <c r="AD367" s="198"/>
      <c r="AE367" s="198"/>
    </row>
    <row r="368" spans="5:31" x14ac:dyDescent="0.25">
      <c r="H368" s="195"/>
      <c r="I368" s="195"/>
      <c r="J368" s="195"/>
      <c r="V368" s="17"/>
      <c r="AC368" s="198"/>
      <c r="AD368" s="198"/>
      <c r="AE368" s="198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 x14ac:dyDescent="0.25">
      <c r="H413" s="195"/>
      <c r="I413" s="195"/>
      <c r="J413" s="195"/>
      <c r="V413" s="17"/>
      <c r="AA413" s="195"/>
      <c r="AB413" s="195"/>
      <c r="AC413" s="195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98" t="s">
        <v>29</v>
      </c>
      <c r="AD463" s="198"/>
      <c r="AE463" s="198"/>
    </row>
    <row r="464" spans="8:31" x14ac:dyDescent="0.25">
      <c r="H464" s="195" t="s">
        <v>28</v>
      </c>
      <c r="I464" s="195"/>
      <c r="J464" s="195"/>
      <c r="V464" s="17"/>
      <c r="AC464" s="198"/>
      <c r="AD464" s="198"/>
      <c r="AE464" s="198"/>
    </row>
    <row r="465" spans="2:41" x14ac:dyDescent="0.25">
      <c r="H465" s="195"/>
      <c r="I465" s="195"/>
      <c r="J465" s="195"/>
      <c r="V465" s="17"/>
      <c r="AC465" s="198"/>
      <c r="AD465" s="198"/>
      <c r="AE465" s="198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 x14ac:dyDescent="0.25">
      <c r="H510" s="195"/>
      <c r="I510" s="195"/>
      <c r="J510" s="195"/>
      <c r="V510" s="17"/>
      <c r="AA510" s="195"/>
      <c r="AB510" s="195"/>
      <c r="AC510" s="195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98" t="s">
        <v>29</v>
      </c>
      <c r="AD562" s="198"/>
      <c r="AE562" s="198"/>
    </row>
    <row r="563" spans="2:41" x14ac:dyDescent="0.25">
      <c r="H563" s="195" t="s">
        <v>28</v>
      </c>
      <c r="I563" s="195"/>
      <c r="J563" s="195"/>
      <c r="V563" s="17"/>
      <c r="AC563" s="198"/>
      <c r="AD563" s="198"/>
      <c r="AE563" s="198"/>
    </row>
    <row r="564" spans="2:41" x14ac:dyDescent="0.25">
      <c r="H564" s="195"/>
      <c r="I564" s="195"/>
      <c r="J564" s="195"/>
      <c r="V564" s="17"/>
      <c r="AC564" s="198"/>
      <c r="AD564" s="198"/>
      <c r="AE564" s="198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 x14ac:dyDescent="0.25">
      <c r="H609" s="195"/>
      <c r="I609" s="195"/>
      <c r="J609" s="195"/>
      <c r="V609" s="17"/>
      <c r="AA609" s="195"/>
      <c r="AB609" s="195"/>
      <c r="AC609" s="19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98" t="s">
        <v>29</v>
      </c>
      <c r="AD655" s="198"/>
      <c r="AE655" s="198"/>
    </row>
    <row r="656" spans="2:31" x14ac:dyDescent="0.25">
      <c r="H656" s="195" t="s">
        <v>28</v>
      </c>
      <c r="I656" s="195"/>
      <c r="J656" s="195"/>
      <c r="V656" s="17"/>
      <c r="AC656" s="198"/>
      <c r="AD656" s="198"/>
      <c r="AE656" s="198"/>
    </row>
    <row r="657" spans="2:41" x14ac:dyDescent="0.25">
      <c r="H657" s="195"/>
      <c r="I657" s="195"/>
      <c r="J657" s="195"/>
      <c r="V657" s="17"/>
      <c r="AC657" s="198"/>
      <c r="AD657" s="198"/>
      <c r="AE657" s="198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 x14ac:dyDescent="0.25">
      <c r="H702" s="195"/>
      <c r="I702" s="195"/>
      <c r="J702" s="195"/>
      <c r="V702" s="17"/>
      <c r="AA702" s="195"/>
      <c r="AB702" s="195"/>
      <c r="AC702" s="195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98" t="s">
        <v>29</v>
      </c>
      <c r="AD748" s="198"/>
      <c r="AE748" s="198"/>
    </row>
    <row r="749" spans="8:31" x14ac:dyDescent="0.25">
      <c r="H749" s="195" t="s">
        <v>28</v>
      </c>
      <c r="I749" s="195"/>
      <c r="J749" s="195"/>
      <c r="V749" s="17"/>
      <c r="AC749" s="198"/>
      <c r="AD749" s="198"/>
      <c r="AE749" s="198"/>
    </row>
    <row r="750" spans="8:31" x14ac:dyDescent="0.25">
      <c r="H750" s="195"/>
      <c r="I750" s="195"/>
      <c r="J750" s="195"/>
      <c r="V750" s="17"/>
      <c r="AC750" s="198"/>
      <c r="AD750" s="198"/>
      <c r="AE750" s="198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 x14ac:dyDescent="0.25">
      <c r="H795" s="195"/>
      <c r="I795" s="195"/>
      <c r="J795" s="195"/>
      <c r="V795" s="17"/>
      <c r="AA795" s="195"/>
      <c r="AB795" s="195"/>
      <c r="AC795" s="195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98" t="s">
        <v>29</v>
      </c>
      <c r="AD841" s="198"/>
      <c r="AE841" s="198"/>
    </row>
    <row r="842" spans="2:41" x14ac:dyDescent="0.25">
      <c r="H842" s="195" t="s">
        <v>28</v>
      </c>
      <c r="I842" s="195"/>
      <c r="J842" s="195"/>
      <c r="V842" s="17"/>
      <c r="AC842" s="198"/>
      <c r="AD842" s="198"/>
      <c r="AE842" s="198"/>
    </row>
    <row r="843" spans="2:41" x14ac:dyDescent="0.25">
      <c r="H843" s="195"/>
      <c r="I843" s="195"/>
      <c r="J843" s="195"/>
      <c r="V843" s="17"/>
      <c r="AC843" s="198"/>
      <c r="AD843" s="198"/>
      <c r="AE843" s="198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 x14ac:dyDescent="0.25">
      <c r="H888" s="195"/>
      <c r="I888" s="195"/>
      <c r="J888" s="195"/>
      <c r="V888" s="17"/>
      <c r="AA888" s="195"/>
      <c r="AB888" s="195"/>
      <c r="AC888" s="195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98" t="s">
        <v>29</v>
      </c>
      <c r="AD935" s="198"/>
      <c r="AE935" s="198"/>
    </row>
    <row r="936" spans="2:41" x14ac:dyDescent="0.25">
      <c r="H936" s="195" t="s">
        <v>28</v>
      </c>
      <c r="I936" s="195"/>
      <c r="J936" s="195"/>
      <c r="V936" s="17"/>
      <c r="AC936" s="198"/>
      <c r="AD936" s="198"/>
      <c r="AE936" s="198"/>
    </row>
    <row r="937" spans="2:41" x14ac:dyDescent="0.25">
      <c r="H937" s="195"/>
      <c r="I937" s="195"/>
      <c r="J937" s="195"/>
      <c r="V937" s="17"/>
      <c r="AC937" s="198"/>
      <c r="AD937" s="198"/>
      <c r="AE937" s="198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 x14ac:dyDescent="0.25">
      <c r="H982" s="195"/>
      <c r="I982" s="195"/>
      <c r="J982" s="195"/>
      <c r="V982" s="17"/>
      <c r="AA982" s="195"/>
      <c r="AB982" s="195"/>
      <c r="AC982" s="195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98" t="s">
        <v>29</v>
      </c>
      <c r="AD1028" s="198"/>
      <c r="AE1028" s="198"/>
    </row>
    <row r="1029" spans="2:41" x14ac:dyDescent="0.25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 x14ac:dyDescent="0.25">
      <c r="H1030" s="195"/>
      <c r="I1030" s="195"/>
      <c r="J1030" s="195"/>
      <c r="V1030" s="17"/>
      <c r="AC1030" s="198"/>
      <c r="AD1030" s="198"/>
      <c r="AE1030" s="198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 x14ac:dyDescent="0.25">
      <c r="H1075" s="195"/>
      <c r="I1075" s="195"/>
      <c r="J1075" s="195"/>
      <c r="V1075" s="17"/>
      <c r="AA1075" s="195"/>
      <c r="AB1075" s="195"/>
      <c r="AC1075" s="195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8" t="s">
        <v>29</v>
      </c>
      <c r="AD194" s="198"/>
      <c r="AE194" s="198"/>
    </row>
    <row r="195" spans="2:41" x14ac:dyDescent="0.25">
      <c r="H195" s="195" t="s">
        <v>28</v>
      </c>
      <c r="I195" s="195"/>
      <c r="J195" s="195"/>
      <c r="V195" s="17"/>
      <c r="AC195" s="198"/>
      <c r="AD195" s="198"/>
      <c r="AE195" s="198"/>
    </row>
    <row r="196" spans="2:41" x14ac:dyDescent="0.25">
      <c r="H196" s="195"/>
      <c r="I196" s="195"/>
      <c r="J196" s="195"/>
      <c r="V196" s="17"/>
      <c r="AC196" s="198"/>
      <c r="AD196" s="198"/>
      <c r="AE196" s="19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96" t="s">
        <v>400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437</v>
      </c>
      <c r="AB200" s="196"/>
      <c r="AC200" s="196"/>
      <c r="AD200" s="196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 x14ac:dyDescent="0.25">
      <c r="H241" s="195"/>
      <c r="I241" s="195"/>
      <c r="J241" s="195"/>
      <c r="V241" s="17"/>
      <c r="AA241" s="195"/>
      <c r="AB241" s="195"/>
      <c r="AC241" s="19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96" t="s">
        <v>515</v>
      </c>
      <c r="F245" s="196"/>
      <c r="G245" s="196"/>
      <c r="H245" s="196"/>
      <c r="O245" s="215" t="s">
        <v>248</v>
      </c>
      <c r="P245" s="215"/>
      <c r="Q245" s="215"/>
      <c r="R245" s="215"/>
      <c r="V245" s="17"/>
      <c r="X245" s="23" t="s">
        <v>32</v>
      </c>
      <c r="Y245" s="20">
        <f>IF(B245="PAGADO",0,C250)</f>
        <v>0</v>
      </c>
      <c r="AA245" s="196" t="s">
        <v>400</v>
      </c>
      <c r="AB245" s="196"/>
      <c r="AC245" s="196"/>
      <c r="AD245" s="196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8" t="s">
        <v>29</v>
      </c>
      <c r="AD286" s="198"/>
      <c r="AE286" s="198"/>
    </row>
    <row r="287" spans="2:31" x14ac:dyDescent="0.25">
      <c r="H287" s="195" t="s">
        <v>28</v>
      </c>
      <c r="I287" s="195"/>
      <c r="J287" s="195"/>
      <c r="V287" s="17"/>
      <c r="AC287" s="198"/>
      <c r="AD287" s="198"/>
      <c r="AE287" s="198"/>
    </row>
    <row r="288" spans="2:31" x14ac:dyDescent="0.25">
      <c r="H288" s="195"/>
      <c r="I288" s="195"/>
      <c r="J288" s="195"/>
      <c r="V288" s="17"/>
      <c r="AC288" s="198"/>
      <c r="AD288" s="198"/>
      <c r="AE288" s="19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612</v>
      </c>
      <c r="AB292" s="196"/>
      <c r="AC292" s="196"/>
      <c r="AD292" s="19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 x14ac:dyDescent="0.25">
      <c r="H333" s="195"/>
      <c r="I333" s="195"/>
      <c r="J333" s="195"/>
      <c r="V333" s="17"/>
      <c r="AA333" s="195"/>
      <c r="AB333" s="195"/>
      <c r="AC333" s="19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8" t="s">
        <v>29</v>
      </c>
      <c r="AD379" s="198"/>
      <c r="AE379" s="198"/>
    </row>
    <row r="380" spans="2:31" x14ac:dyDescent="0.25">
      <c r="H380" s="195" t="s">
        <v>28</v>
      </c>
      <c r="I380" s="195"/>
      <c r="J380" s="195"/>
      <c r="V380" s="17"/>
      <c r="AC380" s="198"/>
      <c r="AD380" s="198"/>
      <c r="AE380" s="198"/>
    </row>
    <row r="381" spans="2:31" x14ac:dyDescent="0.25">
      <c r="H381" s="195"/>
      <c r="I381" s="195"/>
      <c r="J381" s="195"/>
      <c r="V381" s="17"/>
      <c r="AC381" s="198"/>
      <c r="AD381" s="198"/>
      <c r="AE381" s="19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 x14ac:dyDescent="0.25">
      <c r="H426" s="195"/>
      <c r="I426" s="195"/>
      <c r="J426" s="195"/>
      <c r="V426" s="17"/>
      <c r="AA426" s="195"/>
      <c r="AB426" s="195"/>
      <c r="AC426" s="19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96" t="s">
        <v>437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98" t="s">
        <v>29</v>
      </c>
      <c r="AD468" s="198"/>
      <c r="AE468" s="198"/>
    </row>
    <row r="469" spans="2:41" x14ac:dyDescent="0.25">
      <c r="H469" s="195" t="s">
        <v>28</v>
      </c>
      <c r="I469" s="195"/>
      <c r="J469" s="195"/>
      <c r="V469" s="17"/>
      <c r="AC469" s="198"/>
      <c r="AD469" s="198"/>
      <c r="AE469" s="198"/>
    </row>
    <row r="470" spans="2:41" x14ac:dyDescent="0.25">
      <c r="H470" s="195"/>
      <c r="I470" s="195"/>
      <c r="J470" s="195"/>
      <c r="V470" s="17"/>
      <c r="AC470" s="198"/>
      <c r="AD470" s="198"/>
      <c r="AE470" s="198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 x14ac:dyDescent="0.25">
      <c r="H515" s="195"/>
      <c r="I515" s="195"/>
      <c r="J515" s="195"/>
      <c r="V515" s="17"/>
      <c r="AA515" s="195"/>
      <c r="AB515" s="195"/>
      <c r="AC515" s="195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98" t="s">
        <v>29</v>
      </c>
      <c r="AD567" s="198"/>
      <c r="AE567" s="198"/>
    </row>
    <row r="568" spans="2:41" x14ac:dyDescent="0.25">
      <c r="H568" s="195" t="s">
        <v>28</v>
      </c>
      <c r="I568" s="195"/>
      <c r="J568" s="195"/>
      <c r="V568" s="17"/>
      <c r="AC568" s="198"/>
      <c r="AD568" s="198"/>
      <c r="AE568" s="198"/>
    </row>
    <row r="569" spans="2:41" x14ac:dyDescent="0.25">
      <c r="H569" s="195"/>
      <c r="I569" s="195"/>
      <c r="J569" s="195"/>
      <c r="V569" s="17"/>
      <c r="AC569" s="198"/>
      <c r="AD569" s="198"/>
      <c r="AE569" s="198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 x14ac:dyDescent="0.25">
      <c r="H614" s="195"/>
      <c r="I614" s="195"/>
      <c r="J614" s="195"/>
      <c r="V614" s="17"/>
      <c r="AA614" s="195"/>
      <c r="AB614" s="195"/>
      <c r="AC614" s="195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98" t="s">
        <v>29</v>
      </c>
      <c r="AD660" s="198"/>
      <c r="AE660" s="198"/>
    </row>
    <row r="661" spans="2:41" x14ac:dyDescent="0.25">
      <c r="H661" s="195" t="s">
        <v>28</v>
      </c>
      <c r="I661" s="195"/>
      <c r="J661" s="195"/>
      <c r="V661" s="17"/>
      <c r="AC661" s="198"/>
      <c r="AD661" s="198"/>
      <c r="AE661" s="198"/>
    </row>
    <row r="662" spans="2:41" x14ac:dyDescent="0.25">
      <c r="H662" s="195"/>
      <c r="I662" s="195"/>
      <c r="J662" s="195"/>
      <c r="V662" s="17"/>
      <c r="AC662" s="198"/>
      <c r="AD662" s="198"/>
      <c r="AE662" s="198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 x14ac:dyDescent="0.25">
      <c r="H707" s="195"/>
      <c r="I707" s="195"/>
      <c r="J707" s="195"/>
      <c r="V707" s="17"/>
      <c r="AA707" s="195"/>
      <c r="AB707" s="195"/>
      <c r="AC707" s="195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98" t="s">
        <v>29</v>
      </c>
      <c r="AD753" s="198"/>
      <c r="AE753" s="198"/>
    </row>
    <row r="754" spans="2:41" x14ac:dyDescent="0.25">
      <c r="H754" s="195" t="s">
        <v>28</v>
      </c>
      <c r="I754" s="195"/>
      <c r="J754" s="195"/>
      <c r="V754" s="17"/>
      <c r="AC754" s="198"/>
      <c r="AD754" s="198"/>
      <c r="AE754" s="198"/>
    </row>
    <row r="755" spans="2:41" x14ac:dyDescent="0.25">
      <c r="H755" s="195"/>
      <c r="I755" s="195"/>
      <c r="J755" s="195"/>
      <c r="V755" s="17"/>
      <c r="AC755" s="198"/>
      <c r="AD755" s="198"/>
      <c r="AE755" s="198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 x14ac:dyDescent="0.25">
      <c r="H800" s="195"/>
      <c r="I800" s="195"/>
      <c r="J800" s="195"/>
      <c r="V800" s="17"/>
      <c r="AA800" s="195"/>
      <c r="AB800" s="195"/>
      <c r="AC800" s="195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98" t="s">
        <v>29</v>
      </c>
      <c r="AD846" s="198"/>
      <c r="AE846" s="198"/>
    </row>
    <row r="847" spans="5:31" x14ac:dyDescent="0.25">
      <c r="H847" s="195" t="s">
        <v>28</v>
      </c>
      <c r="I847" s="195"/>
      <c r="J847" s="195"/>
      <c r="V847" s="17"/>
      <c r="AC847" s="198"/>
      <c r="AD847" s="198"/>
      <c r="AE847" s="198"/>
    </row>
    <row r="848" spans="5:31" x14ac:dyDescent="0.25">
      <c r="H848" s="195"/>
      <c r="I848" s="195"/>
      <c r="J848" s="195"/>
      <c r="V848" s="17"/>
      <c r="AC848" s="198"/>
      <c r="AD848" s="198"/>
      <c r="AE848" s="198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 x14ac:dyDescent="0.25">
      <c r="H893" s="195"/>
      <c r="I893" s="195"/>
      <c r="J893" s="195"/>
      <c r="V893" s="17"/>
      <c r="AA893" s="195"/>
      <c r="AB893" s="195"/>
      <c r="AC893" s="195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98" t="s">
        <v>29</v>
      </c>
      <c r="AD940" s="198"/>
      <c r="AE940" s="198"/>
    </row>
    <row r="941" spans="8:31" x14ac:dyDescent="0.25">
      <c r="H941" s="195" t="s">
        <v>28</v>
      </c>
      <c r="I941" s="195"/>
      <c r="J941" s="195"/>
      <c r="V941" s="17"/>
      <c r="AC941" s="198"/>
      <c r="AD941" s="198"/>
      <c r="AE941" s="198"/>
    </row>
    <row r="942" spans="8:31" x14ac:dyDescent="0.25">
      <c r="H942" s="195"/>
      <c r="I942" s="195"/>
      <c r="J942" s="195"/>
      <c r="V942" s="17"/>
      <c r="AC942" s="198"/>
      <c r="AD942" s="198"/>
      <c r="AE942" s="198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 x14ac:dyDescent="0.25">
      <c r="H987" s="195"/>
      <c r="I987" s="195"/>
      <c r="J987" s="195"/>
      <c r="V987" s="17"/>
      <c r="AA987" s="195"/>
      <c r="AB987" s="195"/>
      <c r="AC987" s="195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98" t="s">
        <v>29</v>
      </c>
      <c r="AD1033" s="198"/>
      <c r="AE1033" s="198"/>
    </row>
    <row r="1034" spans="2:41" x14ac:dyDescent="0.25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 x14ac:dyDescent="0.25">
      <c r="H1035" s="195"/>
      <c r="I1035" s="195"/>
      <c r="J1035" s="195"/>
      <c r="V1035" s="17"/>
      <c r="AC1035" s="198"/>
      <c r="AD1035" s="198"/>
      <c r="AE1035" s="198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 x14ac:dyDescent="0.25">
      <c r="H1080" s="195"/>
      <c r="I1080" s="195"/>
      <c r="J1080" s="195"/>
      <c r="V1080" s="17"/>
      <c r="AA1080" s="195"/>
      <c r="AB1080" s="195"/>
      <c r="AC1080" s="195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2"/>
  <sheetViews>
    <sheetView topLeftCell="A728" workbookViewId="0">
      <selection activeCell="B729" sqref="B72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310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8" t="s">
        <v>29</v>
      </c>
      <c r="AD194" s="198"/>
      <c r="AE194" s="198"/>
    </row>
    <row r="195" spans="2:41" x14ac:dyDescent="0.25">
      <c r="H195" s="195" t="s">
        <v>28</v>
      </c>
      <c r="I195" s="195"/>
      <c r="J195" s="195"/>
      <c r="V195" s="17"/>
      <c r="AC195" s="198"/>
      <c r="AD195" s="198"/>
      <c r="AE195" s="198"/>
    </row>
    <row r="196" spans="2:41" x14ac:dyDescent="0.25">
      <c r="H196" s="195"/>
      <c r="I196" s="195"/>
      <c r="J196" s="195"/>
      <c r="V196" s="17"/>
      <c r="AC196" s="198"/>
      <c r="AD196" s="198"/>
      <c r="AE196" s="19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96" t="s">
        <v>439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 x14ac:dyDescent="0.25">
      <c r="H241" s="195"/>
      <c r="I241" s="195"/>
      <c r="J241" s="195"/>
      <c r="V241" s="17"/>
      <c r="AA241" s="195"/>
      <c r="AB241" s="195"/>
      <c r="AC241" s="19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564</v>
      </c>
      <c r="AB245" s="196"/>
      <c r="AC245" s="196"/>
      <c r="AD245" s="19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8" t="s">
        <v>29</v>
      </c>
      <c r="AD286" s="198"/>
      <c r="AE286" s="198"/>
    </row>
    <row r="287" spans="2:31" x14ac:dyDescent="0.25">
      <c r="H287" s="195" t="s">
        <v>28</v>
      </c>
      <c r="I287" s="195"/>
      <c r="J287" s="195"/>
      <c r="V287" s="17"/>
      <c r="AC287" s="198"/>
      <c r="AD287" s="198"/>
      <c r="AE287" s="198"/>
    </row>
    <row r="288" spans="2:31" x14ac:dyDescent="0.25">
      <c r="H288" s="195"/>
      <c r="I288" s="195"/>
      <c r="J288" s="195"/>
      <c r="V288" s="17"/>
      <c r="AC288" s="198"/>
      <c r="AD288" s="198"/>
      <c r="AE288" s="19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581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 x14ac:dyDescent="0.25">
      <c r="H333" s="195"/>
      <c r="I333" s="195"/>
      <c r="J333" s="195"/>
      <c r="V333" s="17"/>
      <c r="AA333" s="195"/>
      <c r="AB333" s="195"/>
      <c r="AC333" s="19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96" t="s">
        <v>564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98" t="s">
        <v>29</v>
      </c>
      <c r="AD373" s="198"/>
      <c r="AE373" s="198"/>
    </row>
    <row r="374" spans="2:41" x14ac:dyDescent="0.25">
      <c r="H374" s="195" t="s">
        <v>28</v>
      </c>
      <c r="I374" s="195"/>
      <c r="J374" s="195"/>
      <c r="V374" s="17"/>
      <c r="AC374" s="198"/>
      <c r="AD374" s="198"/>
      <c r="AE374" s="198"/>
    </row>
    <row r="375" spans="2:41" x14ac:dyDescent="0.25">
      <c r="H375" s="195"/>
      <c r="I375" s="195"/>
      <c r="J375" s="195"/>
      <c r="V375" s="17"/>
      <c r="AC375" s="198"/>
      <c r="AD375" s="198"/>
      <c r="AE375" s="198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564</v>
      </c>
      <c r="AB379" s="196"/>
      <c r="AC379" s="196"/>
      <c r="AD379" s="19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 x14ac:dyDescent="0.25">
      <c r="H415" s="195"/>
      <c r="I415" s="195"/>
      <c r="J415" s="195"/>
      <c r="V415" s="17"/>
      <c r="AA415" s="195"/>
      <c r="AB415" s="195"/>
      <c r="AC415" s="19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IF(B1185="PAGADO",0,C424)</f>
        <v>0</v>
      </c>
      <c r="AA419" s="196" t="s">
        <v>848</v>
      </c>
      <c r="AB419" s="196"/>
      <c r="AC419" s="196"/>
      <c r="AD419" s="19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98" t="s">
        <v>29</v>
      </c>
      <c r="AD458" s="198"/>
      <c r="AE458" s="198"/>
    </row>
    <row r="459" spans="2:31" x14ac:dyDescent="0.25">
      <c r="H459" s="195" t="s">
        <v>28</v>
      </c>
      <c r="I459" s="195"/>
      <c r="J459" s="195"/>
      <c r="V459" s="17"/>
      <c r="AC459" s="198"/>
      <c r="AD459" s="198"/>
      <c r="AE459" s="198"/>
    </row>
    <row r="460" spans="2:31" x14ac:dyDescent="0.25">
      <c r="H460" s="195"/>
      <c r="I460" s="195"/>
      <c r="J460" s="195"/>
      <c r="V460" s="17"/>
      <c r="AC460" s="198"/>
      <c r="AD460" s="198"/>
      <c r="AE460" s="198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 x14ac:dyDescent="0.25">
      <c r="H505" s="195"/>
      <c r="I505" s="195"/>
      <c r="J505" s="195"/>
      <c r="V505" s="17"/>
      <c r="AA505" s="195"/>
      <c r="AB505" s="195"/>
      <c r="AC505" s="19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IF(B1282="PAGADO",0,C514)</f>
        <v>0</v>
      </c>
      <c r="AA509" s="196" t="s">
        <v>848</v>
      </c>
      <c r="AB509" s="196"/>
      <c r="AC509" s="196"/>
      <c r="AD509" s="19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98" t="s">
        <v>29</v>
      </c>
      <c r="AD550" s="198"/>
      <c r="AE550" s="198"/>
    </row>
    <row r="551" spans="2:41" x14ac:dyDescent="0.25">
      <c r="H551" s="195" t="s">
        <v>28</v>
      </c>
      <c r="I551" s="195"/>
      <c r="J551" s="195"/>
      <c r="V551" s="17"/>
      <c r="AC551" s="198"/>
      <c r="AD551" s="198"/>
      <c r="AE551" s="198"/>
    </row>
    <row r="552" spans="2:41" x14ac:dyDescent="0.25">
      <c r="H552" s="195"/>
      <c r="I552" s="195"/>
      <c r="J552" s="195"/>
      <c r="V552" s="17"/>
      <c r="AC552" s="198"/>
      <c r="AD552" s="198"/>
      <c r="AE552" s="198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96" t="s">
        <v>1023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 x14ac:dyDescent="0.25">
      <c r="H592" s="195"/>
      <c r="I592" s="195"/>
      <c r="J592" s="195"/>
      <c r="V592" s="17"/>
      <c r="AA592" s="195"/>
      <c r="AB592" s="195"/>
      <c r="AC592" s="19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IF(B1381="PAGADO",0,C601)</f>
        <v>0</v>
      </c>
      <c r="AA596" s="196" t="s">
        <v>20</v>
      </c>
      <c r="AB596" s="196"/>
      <c r="AC596" s="196"/>
      <c r="AD596" s="19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98" t="s">
        <v>29</v>
      </c>
      <c r="AD638" s="198"/>
      <c r="AE638" s="198"/>
    </row>
    <row r="639" spans="5:31" x14ac:dyDescent="0.25">
      <c r="H639" s="195" t="s">
        <v>28</v>
      </c>
      <c r="I639" s="195"/>
      <c r="J639" s="195"/>
      <c r="V639" s="17"/>
      <c r="AC639" s="198"/>
      <c r="AD639" s="198"/>
      <c r="AE639" s="198"/>
    </row>
    <row r="640" spans="5:31" x14ac:dyDescent="0.25">
      <c r="H640" s="195"/>
      <c r="I640" s="195"/>
      <c r="J640" s="195"/>
      <c r="V640" s="17"/>
      <c r="AC640" s="198"/>
      <c r="AD640" s="198"/>
      <c r="AE640" s="198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96" t="s">
        <v>564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1104</v>
      </c>
      <c r="AB644" s="196"/>
      <c r="AC644" s="196"/>
      <c r="AD644" s="19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 x14ac:dyDescent="0.25">
      <c r="H680" s="195"/>
      <c r="I680" s="195"/>
      <c r="J680" s="195"/>
      <c r="V680" s="17"/>
      <c r="AA680" s="195"/>
      <c r="AB680" s="195"/>
      <c r="AC680" s="19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196" t="s">
        <v>860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1240</v>
      </c>
      <c r="AB684" s="196"/>
      <c r="AC684" s="196"/>
      <c r="AD684" s="19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98" t="s">
        <v>29</v>
      </c>
      <c r="AD722" s="198"/>
      <c r="AE722" s="198"/>
    </row>
    <row r="723" spans="2:41" x14ac:dyDescent="0.25">
      <c r="H723" s="195" t="s">
        <v>28</v>
      </c>
      <c r="I723" s="195"/>
      <c r="J723" s="195"/>
      <c r="V723" s="17"/>
      <c r="AC723" s="198"/>
      <c r="AD723" s="198"/>
      <c r="AE723" s="198"/>
    </row>
    <row r="724" spans="2:41" x14ac:dyDescent="0.25">
      <c r="H724" s="195"/>
      <c r="I724" s="195"/>
      <c r="J724" s="195"/>
      <c r="V724" s="17"/>
      <c r="AC724" s="198"/>
      <c r="AD724" s="198"/>
      <c r="AE724" s="198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196" t="s">
        <v>1309</v>
      </c>
      <c r="F728" s="196"/>
      <c r="G728" s="196"/>
      <c r="H728" s="196"/>
      <c r="V728" s="17"/>
      <c r="X728" s="23" t="s">
        <v>32</v>
      </c>
      <c r="Y728" s="20">
        <f>IF(B728="PAGADO",0,C733)</f>
        <v>0</v>
      </c>
      <c r="AA728" s="196" t="s">
        <v>20</v>
      </c>
      <c r="AB728" s="196"/>
      <c r="AC728" s="196"/>
      <c r="AD728" s="19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 x14ac:dyDescent="0.25">
      <c r="B747" s="12"/>
      <c r="C747" s="10"/>
      <c r="E747" t="s">
        <v>486</v>
      </c>
      <c r="F747">
        <v>1375</v>
      </c>
      <c r="V747" s="17"/>
      <c r="X747" s="12"/>
      <c r="Y747" s="10"/>
    </row>
    <row r="748" spans="2:41" x14ac:dyDescent="0.25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16" t="s">
        <v>1312</v>
      </c>
      <c r="H751" s="216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 x14ac:dyDescent="0.25">
      <c r="H763" s="195"/>
      <c r="I763" s="195"/>
      <c r="J763" s="195"/>
      <c r="V763" s="17"/>
      <c r="AA763" s="195"/>
      <c r="AB763" s="195"/>
      <c r="AC763" s="19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32</v>
      </c>
      <c r="C767" s="20">
        <f>IF(X728="PAGADO",0,C733)</f>
        <v>490</v>
      </c>
      <c r="E767" s="196" t="s">
        <v>20</v>
      </c>
      <c r="F767" s="196"/>
      <c r="G767" s="196"/>
      <c r="H767" s="196"/>
      <c r="V767" s="17"/>
      <c r="X767" s="23" t="s">
        <v>32</v>
      </c>
      <c r="Y767" s="20">
        <f>IF(B1567="PAGADO",0,C772)</f>
        <v>490</v>
      </c>
      <c r="AA767" s="196" t="s">
        <v>20</v>
      </c>
      <c r="AB767" s="196"/>
      <c r="AC767" s="196"/>
      <c r="AD767" s="196"/>
    </row>
    <row r="768" spans="1:43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490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490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490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490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1"/>
      <c r="C794" s="10"/>
      <c r="V794" s="17"/>
      <c r="X794" s="11"/>
      <c r="Y794" s="10"/>
    </row>
    <row r="795" spans="2:41" x14ac:dyDescent="0.25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  <c r="AC809" s="198" t="s">
        <v>29</v>
      </c>
      <c r="AD809" s="198"/>
      <c r="AE809" s="198"/>
    </row>
    <row r="810" spans="2:41" x14ac:dyDescent="0.25">
      <c r="H810" s="195" t="s">
        <v>28</v>
      </c>
      <c r="I810" s="195"/>
      <c r="J810" s="195"/>
      <c r="V810" s="17"/>
      <c r="AC810" s="198"/>
      <c r="AD810" s="198"/>
      <c r="AE810" s="198"/>
    </row>
    <row r="811" spans="2:41" x14ac:dyDescent="0.25">
      <c r="H811" s="195"/>
      <c r="I811" s="195"/>
      <c r="J811" s="195"/>
      <c r="V811" s="17"/>
      <c r="AC811" s="198"/>
      <c r="AD811" s="198"/>
      <c r="AE811" s="198"/>
    </row>
    <row r="812" spans="2:41" x14ac:dyDescent="0.25">
      <c r="V812" s="17"/>
    </row>
    <row r="813" spans="2:41" x14ac:dyDescent="0.25">
      <c r="V813" s="17"/>
    </row>
    <row r="814" spans="2:41" ht="23.25" x14ac:dyDescent="0.35">
      <c r="B814" s="22" t="s">
        <v>70</v>
      </c>
      <c r="V814" s="17"/>
      <c r="X814" s="22" t="s">
        <v>70</v>
      </c>
    </row>
    <row r="815" spans="2:41" ht="23.25" x14ac:dyDescent="0.35">
      <c r="B815" s="23" t="s">
        <v>32</v>
      </c>
      <c r="C815" s="20">
        <f>IF(X767="PAGADO",0,Y772)</f>
        <v>490</v>
      </c>
      <c r="E815" s="196" t="s">
        <v>20</v>
      </c>
      <c r="F815" s="196"/>
      <c r="G815" s="196"/>
      <c r="H815" s="196"/>
      <c r="V815" s="17"/>
      <c r="X815" s="23" t="s">
        <v>32</v>
      </c>
      <c r="Y815" s="20">
        <f>IF(B815="PAGADO",0,C820)</f>
        <v>490</v>
      </c>
      <c r="AA815" s="196" t="s">
        <v>20</v>
      </c>
      <c r="AB815" s="196"/>
      <c r="AC815" s="196"/>
      <c r="AD815" s="196"/>
    </row>
    <row r="816" spans="2:41" x14ac:dyDescent="0.25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 x14ac:dyDescent="0.25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" t="s">
        <v>24</v>
      </c>
      <c r="C818" s="19">
        <f>IF(C815&gt;0,C815+C816,C816)</f>
        <v>490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490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6" t="s">
        <v>25</v>
      </c>
      <c r="C820" s="21">
        <f>C818-C819</f>
        <v>490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490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 x14ac:dyDescent="0.4">
      <c r="B821" s="199" t="str">
        <f>IF(C820&lt;0,"NO PAGAR","COBRAR")</f>
        <v>COBRAR</v>
      </c>
      <c r="C821" s="199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9" t="str">
        <f>IF(Y820&lt;0,"NO PAGAR","COBRAR")</f>
        <v>COBRAR</v>
      </c>
      <c r="Y821" s="199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 x14ac:dyDescent="0.25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 x14ac:dyDescent="0.25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 x14ac:dyDescent="0.25">
      <c r="B834" s="12"/>
      <c r="C834" s="10"/>
      <c r="V834" s="17"/>
      <c r="X834" s="12"/>
      <c r="Y834" s="10"/>
    </row>
    <row r="835" spans="2:41" x14ac:dyDescent="0.25">
      <c r="B835" s="12"/>
      <c r="C835" s="10"/>
      <c r="V835" s="17"/>
      <c r="X835" s="12"/>
      <c r="Y835" s="10"/>
    </row>
    <row r="836" spans="2:41" x14ac:dyDescent="0.25">
      <c r="B836" s="12"/>
      <c r="C836" s="10"/>
      <c r="E836" s="14"/>
      <c r="V836" s="17"/>
      <c r="X836" s="12"/>
      <c r="Y836" s="10"/>
      <c r="AA836" s="14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1"/>
      <c r="C841" s="10"/>
      <c r="V841" s="17"/>
      <c r="X841" s="11"/>
      <c r="Y841" s="10"/>
    </row>
    <row r="842" spans="2:41" x14ac:dyDescent="0.25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 x14ac:dyDescent="0.25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 x14ac:dyDescent="0.25">
      <c r="E844" s="1" t="s">
        <v>19</v>
      </c>
      <c r="V844" s="17"/>
      <c r="AA844" s="1" t="s">
        <v>19</v>
      </c>
    </row>
    <row r="845" spans="2:41" x14ac:dyDescent="0.25">
      <c r="V845" s="17"/>
    </row>
    <row r="846" spans="2:41" x14ac:dyDescent="0.25">
      <c r="V846" s="17"/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V854" s="17"/>
    </row>
    <row r="855" spans="1:43" x14ac:dyDescent="0.25">
      <c r="H855" s="195" t="s">
        <v>30</v>
      </c>
      <c r="I855" s="195"/>
      <c r="J855" s="195"/>
      <c r="V855" s="17"/>
      <c r="AA855" s="195" t="s">
        <v>31</v>
      </c>
      <c r="AB855" s="195"/>
      <c r="AC855" s="195"/>
    </row>
    <row r="856" spans="1:43" x14ac:dyDescent="0.25">
      <c r="H856" s="195"/>
      <c r="I856" s="195"/>
      <c r="J856" s="195"/>
      <c r="V856" s="17"/>
      <c r="AA856" s="195"/>
      <c r="AB856" s="195"/>
      <c r="AC856" s="195"/>
    </row>
    <row r="857" spans="1:43" x14ac:dyDescent="0.25">
      <c r="V857" s="17"/>
    </row>
    <row r="858" spans="1:43" x14ac:dyDescent="0.25">
      <c r="V858" s="17"/>
    </row>
    <row r="859" spans="1:43" ht="23.25" x14ac:dyDescent="0.35">
      <c r="B859" s="24" t="s">
        <v>70</v>
      </c>
      <c r="V859" s="17"/>
      <c r="X859" s="22" t="s">
        <v>70</v>
      </c>
    </row>
    <row r="860" spans="1:43" ht="23.25" x14ac:dyDescent="0.35">
      <c r="B860" s="23" t="s">
        <v>32</v>
      </c>
      <c r="C860" s="20">
        <f>IF(X815="PAGADO",0,C820)</f>
        <v>490</v>
      </c>
      <c r="E860" s="196" t="s">
        <v>20</v>
      </c>
      <c r="F860" s="196"/>
      <c r="G860" s="196"/>
      <c r="H860" s="196"/>
      <c r="V860" s="17"/>
      <c r="X860" s="23" t="s">
        <v>32</v>
      </c>
      <c r="Y860" s="20">
        <f>IF(B1660="PAGADO",0,C865)</f>
        <v>490</v>
      </c>
      <c r="AA860" s="196" t="s">
        <v>20</v>
      </c>
      <c r="AB860" s="196"/>
      <c r="AC860" s="196"/>
      <c r="AD860" s="196"/>
    </row>
    <row r="861" spans="1:43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1" t="s">
        <v>24</v>
      </c>
      <c r="C863" s="19">
        <f>IF(C860&gt;0,C860+C861,C861)</f>
        <v>490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490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x14ac:dyDescent="0.25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26</v>
      </c>
      <c r="C865" s="21">
        <f>C863-C864</f>
        <v>490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490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 x14ac:dyDescent="0.3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7" t="str">
        <f>IF(Y865&lt;0,"NO PAGAR","COBRAR'")</f>
        <v>COBRAR'</v>
      </c>
      <c r="Y866" s="19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 x14ac:dyDescent="0.35">
      <c r="B867" s="197" t="str">
        <f>IF(C865&lt;0,"NO PAGAR","COBRAR'")</f>
        <v>COBRAR'</v>
      </c>
      <c r="C867" s="19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E881" s="14"/>
      <c r="V881" s="17"/>
      <c r="X881" s="12"/>
      <c r="Y881" s="10"/>
      <c r="AA881" s="14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 x14ac:dyDescent="0.25">
      <c r="E889" s="1" t="s">
        <v>19</v>
      </c>
      <c r="V889" s="17"/>
      <c r="AA889" s="1" t="s">
        <v>19</v>
      </c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  <c r="AC903" s="198" t="s">
        <v>29</v>
      </c>
      <c r="AD903" s="198"/>
      <c r="AE903" s="198"/>
    </row>
    <row r="904" spans="2:41" x14ac:dyDescent="0.25">
      <c r="H904" s="195" t="s">
        <v>28</v>
      </c>
      <c r="I904" s="195"/>
      <c r="J904" s="195"/>
      <c r="V904" s="17"/>
      <c r="AC904" s="198"/>
      <c r="AD904" s="198"/>
      <c r="AE904" s="198"/>
    </row>
    <row r="905" spans="2:41" x14ac:dyDescent="0.25">
      <c r="H905" s="195"/>
      <c r="I905" s="195"/>
      <c r="J905" s="195"/>
      <c r="V905" s="17"/>
      <c r="AC905" s="198"/>
      <c r="AD905" s="198"/>
      <c r="AE905" s="198"/>
    </row>
    <row r="906" spans="2:41" x14ac:dyDescent="0.25">
      <c r="V906" s="17"/>
    </row>
    <row r="907" spans="2:41" x14ac:dyDescent="0.25">
      <c r="V907" s="17"/>
    </row>
    <row r="908" spans="2:41" ht="23.25" x14ac:dyDescent="0.35">
      <c r="B908" s="22" t="s">
        <v>71</v>
      </c>
      <c r="V908" s="17"/>
      <c r="X908" s="22" t="s">
        <v>71</v>
      </c>
    </row>
    <row r="909" spans="2:41" ht="23.25" x14ac:dyDescent="0.35">
      <c r="B909" s="23" t="s">
        <v>32</v>
      </c>
      <c r="C909" s="20">
        <f>IF(X860="PAGADO",0,Y865)</f>
        <v>490</v>
      </c>
      <c r="E909" s="196" t="s">
        <v>20</v>
      </c>
      <c r="F909" s="196"/>
      <c r="G909" s="196"/>
      <c r="H909" s="196"/>
      <c r="V909" s="17"/>
      <c r="X909" s="23" t="s">
        <v>32</v>
      </c>
      <c r="Y909" s="20">
        <f>IF(B909="PAGADO",0,C914)</f>
        <v>490</v>
      </c>
      <c r="AA909" s="196" t="s">
        <v>20</v>
      </c>
      <c r="AB909" s="196"/>
      <c r="AC909" s="196"/>
      <c r="AD909" s="196"/>
    </row>
    <row r="910" spans="2:41" x14ac:dyDescent="0.25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 x14ac:dyDescent="0.25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" t="s">
        <v>24</v>
      </c>
      <c r="C912" s="19">
        <f>IF(C909&gt;0,C909+C910,C910)</f>
        <v>490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490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6" t="s">
        <v>25</v>
      </c>
      <c r="C914" s="21">
        <f>C912-C913</f>
        <v>490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490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 x14ac:dyDescent="0.4">
      <c r="B915" s="199" t="str">
        <f>IF(C914&lt;0,"NO PAGAR","COBRAR")</f>
        <v>COBRAR</v>
      </c>
      <c r="C915" s="199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9" t="str">
        <f>IF(Y914&lt;0,"NO PAGAR","COBRAR")</f>
        <v>COBRAR</v>
      </c>
      <c r="Y915" s="199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 x14ac:dyDescent="0.25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 x14ac:dyDescent="0.25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E930" s="14"/>
      <c r="V930" s="17"/>
      <c r="X930" s="12"/>
      <c r="Y930" s="10"/>
      <c r="AA930" s="14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2"/>
      <c r="C932" s="10"/>
      <c r="V932" s="17"/>
      <c r="X932" s="12"/>
      <c r="Y932" s="10"/>
    </row>
    <row r="933" spans="2:27" x14ac:dyDescent="0.25">
      <c r="B933" s="12"/>
      <c r="C933" s="10"/>
      <c r="V933" s="17"/>
      <c r="X933" s="12"/>
      <c r="Y933" s="10"/>
    </row>
    <row r="934" spans="2:27" x14ac:dyDescent="0.25">
      <c r="B934" s="12"/>
      <c r="C934" s="10"/>
      <c r="V934" s="17"/>
      <c r="X934" s="12"/>
      <c r="Y934" s="10"/>
    </row>
    <row r="935" spans="2:27" x14ac:dyDescent="0.25">
      <c r="B935" s="11"/>
      <c r="C935" s="10"/>
      <c r="V935" s="17"/>
      <c r="X935" s="11"/>
      <c r="Y935" s="10"/>
    </row>
    <row r="936" spans="2:27" x14ac:dyDescent="0.25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 x14ac:dyDescent="0.25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 x14ac:dyDescent="0.25">
      <c r="E938" s="1" t="s">
        <v>19</v>
      </c>
      <c r="V938" s="17"/>
      <c r="AA938" s="1" t="s">
        <v>19</v>
      </c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V948" s="17"/>
    </row>
    <row r="949" spans="1:43" x14ac:dyDescent="0.25">
      <c r="H949" s="195" t="s">
        <v>30</v>
      </c>
      <c r="I949" s="195"/>
      <c r="J949" s="195"/>
      <c r="V949" s="17"/>
      <c r="AA949" s="195" t="s">
        <v>31</v>
      </c>
      <c r="AB949" s="195"/>
      <c r="AC949" s="195"/>
    </row>
    <row r="950" spans="1:43" x14ac:dyDescent="0.25">
      <c r="H950" s="195"/>
      <c r="I950" s="195"/>
      <c r="J950" s="195"/>
      <c r="V950" s="17"/>
      <c r="AA950" s="195"/>
      <c r="AB950" s="195"/>
      <c r="AC950" s="195"/>
    </row>
    <row r="951" spans="1:43" x14ac:dyDescent="0.25">
      <c r="V951" s="17"/>
    </row>
    <row r="952" spans="1:43" x14ac:dyDescent="0.25">
      <c r="V952" s="17"/>
    </row>
    <row r="953" spans="1:43" ht="23.25" x14ac:dyDescent="0.35">
      <c r="B953" s="24" t="s">
        <v>73</v>
      </c>
      <c r="V953" s="17"/>
      <c r="X953" s="22" t="s">
        <v>71</v>
      </c>
    </row>
    <row r="954" spans="1:43" ht="23.25" x14ac:dyDescent="0.35">
      <c r="B954" s="23" t="s">
        <v>32</v>
      </c>
      <c r="C954" s="20">
        <f>IF(X909="PAGADO",0,C914)</f>
        <v>490</v>
      </c>
      <c r="E954" s="196" t="s">
        <v>20</v>
      </c>
      <c r="F954" s="196"/>
      <c r="G954" s="196"/>
      <c r="H954" s="196"/>
      <c r="V954" s="17"/>
      <c r="X954" s="23" t="s">
        <v>32</v>
      </c>
      <c r="Y954" s="20">
        <f>IF(B1754="PAGADO",0,C959)</f>
        <v>490</v>
      </c>
      <c r="AA954" s="196" t="s">
        <v>20</v>
      </c>
      <c r="AB954" s="196"/>
      <c r="AC954" s="196"/>
      <c r="AD954" s="196"/>
    </row>
    <row r="955" spans="1:43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1" t="s">
        <v>24</v>
      </c>
      <c r="C957" s="19">
        <f>IF(C954&gt;0,C954+C955,C955)</f>
        <v>490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490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x14ac:dyDescent="0.25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6" t="s">
        <v>26</v>
      </c>
      <c r="C959" s="21">
        <f>C957-C958</f>
        <v>490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490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 x14ac:dyDescent="0.3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7" t="str">
        <f>IF(Y959&lt;0,"NO PAGAR","COBRAR'")</f>
        <v>COBRAR'</v>
      </c>
      <c r="Y960" s="19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 x14ac:dyDescent="0.35">
      <c r="B961" s="197" t="str">
        <f>IF(C959&lt;0,"NO PAGAR","COBRAR'")</f>
        <v>COBRAR'</v>
      </c>
      <c r="C961" s="19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1"/>
      <c r="C981" s="10"/>
      <c r="V981" s="17"/>
      <c r="X981" s="11"/>
      <c r="Y981" s="10"/>
    </row>
    <row r="982" spans="2:27" x14ac:dyDescent="0.25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 x14ac:dyDescent="0.25">
      <c r="E983" s="1" t="s">
        <v>19</v>
      </c>
      <c r="V983" s="17"/>
      <c r="AA983" s="1" t="s">
        <v>19</v>
      </c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  <c r="AC996" s="198" t="s">
        <v>29</v>
      </c>
      <c r="AD996" s="198"/>
      <c r="AE996" s="198"/>
    </row>
    <row r="997" spans="2:41" x14ac:dyDescent="0.25">
      <c r="H997" s="195" t="s">
        <v>28</v>
      </c>
      <c r="I997" s="195"/>
      <c r="J997" s="195"/>
      <c r="V997" s="17"/>
      <c r="AC997" s="198"/>
      <c r="AD997" s="198"/>
      <c r="AE997" s="198"/>
    </row>
    <row r="998" spans="2:41" x14ac:dyDescent="0.25">
      <c r="H998" s="195"/>
      <c r="I998" s="195"/>
      <c r="J998" s="195"/>
      <c r="V998" s="17"/>
      <c r="AC998" s="198"/>
      <c r="AD998" s="198"/>
      <c r="AE998" s="198"/>
    </row>
    <row r="999" spans="2:41" x14ac:dyDescent="0.25">
      <c r="V999" s="17"/>
    </row>
    <row r="1000" spans="2:41" x14ac:dyDescent="0.25">
      <c r="V1000" s="17"/>
    </row>
    <row r="1001" spans="2:41" ht="23.25" x14ac:dyDescent="0.35">
      <c r="B1001" s="22" t="s">
        <v>72</v>
      </c>
      <c r="V1001" s="17"/>
      <c r="X1001" s="22" t="s">
        <v>74</v>
      </c>
    </row>
    <row r="1002" spans="2:41" ht="23.25" x14ac:dyDescent="0.35">
      <c r="B1002" s="23" t="s">
        <v>32</v>
      </c>
      <c r="C1002" s="20">
        <f>IF(X954="PAGADO",0,Y959)</f>
        <v>490</v>
      </c>
      <c r="E1002" s="196" t="s">
        <v>20</v>
      </c>
      <c r="F1002" s="196"/>
      <c r="G1002" s="196"/>
      <c r="H1002" s="196"/>
      <c r="V1002" s="17"/>
      <c r="X1002" s="23" t="s">
        <v>32</v>
      </c>
      <c r="Y1002" s="20">
        <f>IF(B1002="PAGADO",0,C1007)</f>
        <v>490</v>
      </c>
      <c r="AA1002" s="196" t="s">
        <v>20</v>
      </c>
      <c r="AB1002" s="196"/>
      <c r="AC1002" s="196"/>
      <c r="AD1002" s="196"/>
    </row>
    <row r="1003" spans="2:41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" t="s">
        <v>24</v>
      </c>
      <c r="C1005" s="19">
        <f>IF(C1002&gt;0,C1002+C1003,C1003)</f>
        <v>490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490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6" t="s">
        <v>25</v>
      </c>
      <c r="C1007" s="21">
        <f>C1005-C1006</f>
        <v>490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490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 x14ac:dyDescent="0.4">
      <c r="B1008" s="199" t="str">
        <f>IF(C1007&lt;0,"NO PAGAR","COBRAR")</f>
        <v>COBRAR</v>
      </c>
      <c r="C1008" s="19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9" t="str">
        <f>IF(Y1007&lt;0,"NO PAGAR","COBRAR")</f>
        <v>COBRAR</v>
      </c>
      <c r="Y1008" s="19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1"/>
      <c r="C1028" s="10"/>
      <c r="V1028" s="17"/>
      <c r="X1028" s="11"/>
      <c r="Y1028" s="10"/>
    </row>
    <row r="1029" spans="1:43" x14ac:dyDescent="0.25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 x14ac:dyDescent="0.25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 x14ac:dyDescent="0.25">
      <c r="E1031" s="1" t="s">
        <v>19</v>
      </c>
      <c r="V1031" s="17"/>
      <c r="AA1031" s="1" t="s">
        <v>19</v>
      </c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 x14ac:dyDescent="0.25">
      <c r="V1041" s="17"/>
    </row>
    <row r="1042" spans="2:41" x14ac:dyDescent="0.25">
      <c r="H1042" s="195" t="s">
        <v>30</v>
      </c>
      <c r="I1042" s="195"/>
      <c r="J1042" s="195"/>
      <c r="V1042" s="17"/>
      <c r="AA1042" s="195" t="s">
        <v>31</v>
      </c>
      <c r="AB1042" s="195"/>
      <c r="AC1042" s="195"/>
    </row>
    <row r="1043" spans="2:41" x14ac:dyDescent="0.25">
      <c r="H1043" s="195"/>
      <c r="I1043" s="195"/>
      <c r="J1043" s="195"/>
      <c r="V1043" s="17"/>
      <c r="AA1043" s="195"/>
      <c r="AB1043" s="195"/>
      <c r="AC1043" s="195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4" t="s">
        <v>72</v>
      </c>
      <c r="V1046" s="17"/>
      <c r="X1046" s="22" t="s">
        <v>72</v>
      </c>
    </row>
    <row r="1047" spans="2:41" ht="23.25" x14ac:dyDescent="0.35">
      <c r="B1047" s="23" t="s">
        <v>32</v>
      </c>
      <c r="C1047" s="20">
        <f>IF(X1002="PAGADO",0,C1007)</f>
        <v>490</v>
      </c>
      <c r="E1047" s="196" t="s">
        <v>20</v>
      </c>
      <c r="F1047" s="196"/>
      <c r="G1047" s="196"/>
      <c r="H1047" s="196"/>
      <c r="V1047" s="17"/>
      <c r="X1047" s="23" t="s">
        <v>32</v>
      </c>
      <c r="Y1047" s="20">
        <f>IF(B1847="PAGADO",0,C1052)</f>
        <v>490</v>
      </c>
      <c r="AA1047" s="196" t="s">
        <v>20</v>
      </c>
      <c r="AB1047" s="196"/>
      <c r="AC1047" s="196"/>
      <c r="AD1047" s="196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490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490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26</v>
      </c>
      <c r="C1052" s="21">
        <f>C1050-C1051</f>
        <v>490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490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 x14ac:dyDescent="0.3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7" t="str">
        <f>IF(Y1052&lt;0,"NO PAGAR","COBRAR'")</f>
        <v>COBRAR'</v>
      </c>
      <c r="Y1053" s="19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 x14ac:dyDescent="0.35">
      <c r="B1054" s="197" t="str">
        <f>IF(C1052&lt;0,"NO PAGAR","COBRAR'")</f>
        <v>COBRAR'</v>
      </c>
      <c r="C1054" s="19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1"/>
      <c r="C1074" s="10"/>
      <c r="V1074" s="17"/>
      <c r="X1074" s="11"/>
      <c r="Y1074" s="10"/>
    </row>
    <row r="1075" spans="2:27" x14ac:dyDescent="0.25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 x14ac:dyDescent="0.25">
      <c r="E1076" s="1" t="s">
        <v>19</v>
      </c>
      <c r="V1076" s="17"/>
      <c r="AA1076" s="1" t="s">
        <v>19</v>
      </c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724" zoomScale="70" zoomScaleNormal="70" workbookViewId="0">
      <selection activeCell="B726" sqref="B726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98" t="s">
        <v>29</v>
      </c>
      <c r="AD93" s="198"/>
      <c r="AE93" s="198"/>
    </row>
    <row r="94" spans="2:31" x14ac:dyDescent="0.25">
      <c r="H94" s="195" t="s">
        <v>28</v>
      </c>
      <c r="I94" s="195"/>
      <c r="J94" s="195"/>
      <c r="V94" s="17"/>
      <c r="AC94" s="198"/>
      <c r="AD94" s="198"/>
      <c r="AE94" s="198"/>
    </row>
    <row r="95" spans="2:31" x14ac:dyDescent="0.25">
      <c r="H95" s="195"/>
      <c r="I95" s="195"/>
      <c r="J95" s="195"/>
      <c r="V95" s="17"/>
      <c r="AC95" s="198"/>
      <c r="AD95" s="198"/>
      <c r="AE95" s="198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 x14ac:dyDescent="0.25">
      <c r="H132" s="195"/>
      <c r="I132" s="195"/>
      <c r="J132" s="195"/>
      <c r="V132" s="17"/>
      <c r="AA132" s="195"/>
      <c r="AB132" s="195"/>
      <c r="AC132" s="19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98" t="s">
        <v>29</v>
      </c>
      <c r="AD179" s="198"/>
      <c r="AE179" s="198"/>
    </row>
    <row r="180" spans="2:41" x14ac:dyDescent="0.25">
      <c r="H180" s="195" t="s">
        <v>28</v>
      </c>
      <c r="I180" s="195"/>
      <c r="J180" s="195"/>
      <c r="V180" s="17"/>
      <c r="AC180" s="198"/>
      <c r="AD180" s="198"/>
      <c r="AE180" s="198"/>
    </row>
    <row r="181" spans="2:41" x14ac:dyDescent="0.25">
      <c r="H181" s="195"/>
      <c r="I181" s="195"/>
      <c r="J181" s="195"/>
      <c r="V181" s="17"/>
      <c r="AC181" s="198"/>
      <c r="AD181" s="198"/>
      <c r="AE181" s="198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 x14ac:dyDescent="0.25">
      <c r="H226" s="195"/>
      <c r="I226" s="195"/>
      <c r="J226" s="195"/>
      <c r="V226" s="17"/>
      <c r="AA226" s="195"/>
      <c r="AB226" s="195"/>
      <c r="AC226" s="195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IF(B998="PAGADO",0,C235)</f>
        <v>0</v>
      </c>
      <c r="AA230" s="196" t="s">
        <v>20</v>
      </c>
      <c r="AB230" s="196"/>
      <c r="AC230" s="196"/>
      <c r="AD230" s="196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98" t="s">
        <v>29</v>
      </c>
      <c r="AD271" s="198"/>
      <c r="AE271" s="198"/>
    </row>
    <row r="272" spans="2:31" x14ac:dyDescent="0.25">
      <c r="H272" s="195" t="s">
        <v>28</v>
      </c>
      <c r="I272" s="195"/>
      <c r="J272" s="195"/>
      <c r="V272" s="17"/>
      <c r="AC272" s="198"/>
      <c r="AD272" s="198"/>
      <c r="AE272" s="198"/>
    </row>
    <row r="273" spans="2:41" x14ac:dyDescent="0.25">
      <c r="H273" s="195"/>
      <c r="I273" s="195"/>
      <c r="J273" s="195"/>
      <c r="V273" s="17"/>
      <c r="AC273" s="198"/>
      <c r="AD273" s="198"/>
      <c r="AE273" s="198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 x14ac:dyDescent="0.25">
      <c r="H318" s="195"/>
      <c r="I318" s="195"/>
      <c r="J318" s="195"/>
      <c r="V318" s="17"/>
      <c r="AA318" s="195"/>
      <c r="AB318" s="195"/>
      <c r="AC318" s="195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IF(B1090="PAGADO",0,C327)</f>
        <v>0</v>
      </c>
      <c r="AA322" s="196" t="s">
        <v>20</v>
      </c>
      <c r="AB322" s="196"/>
      <c r="AC322" s="196"/>
      <c r="AD322" s="196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98" t="s">
        <v>29</v>
      </c>
      <c r="AD364" s="198"/>
      <c r="AE364" s="198"/>
    </row>
    <row r="365" spans="8:31" x14ac:dyDescent="0.25">
      <c r="H365" s="195" t="s">
        <v>28</v>
      </c>
      <c r="I365" s="195"/>
      <c r="J365" s="195"/>
      <c r="V365" s="17"/>
      <c r="AC365" s="198"/>
      <c r="AD365" s="198"/>
      <c r="AE365" s="198"/>
    </row>
    <row r="366" spans="8:31" x14ac:dyDescent="0.25">
      <c r="H366" s="195"/>
      <c r="I366" s="195"/>
      <c r="J366" s="195"/>
      <c r="V366" s="17"/>
      <c r="AC366" s="198"/>
      <c r="AD366" s="198"/>
      <c r="AE366" s="198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 x14ac:dyDescent="0.25">
      <c r="H411" s="195"/>
      <c r="I411" s="195"/>
      <c r="J411" s="195"/>
      <c r="V411" s="17"/>
      <c r="AA411" s="195"/>
      <c r="AB411" s="195"/>
      <c r="AC411" s="195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IF(B1183="PAGADO",0,C420)</f>
        <v>0</v>
      </c>
      <c r="AA415" s="196" t="s">
        <v>860</v>
      </c>
      <c r="AB415" s="196"/>
      <c r="AC415" s="196"/>
      <c r="AD415" s="196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98" t="s">
        <v>29</v>
      </c>
      <c r="AD454" s="198"/>
      <c r="AE454" s="198"/>
    </row>
    <row r="455" spans="2:41" x14ac:dyDescent="0.25">
      <c r="H455" s="195" t="s">
        <v>28</v>
      </c>
      <c r="I455" s="195"/>
      <c r="J455" s="195"/>
      <c r="V455" s="17"/>
      <c r="AC455" s="198"/>
      <c r="AD455" s="198"/>
      <c r="AE455" s="198"/>
    </row>
    <row r="456" spans="2:41" x14ac:dyDescent="0.25">
      <c r="H456" s="195"/>
      <c r="I456" s="195"/>
      <c r="J456" s="195"/>
      <c r="V456" s="17"/>
      <c r="AC456" s="198"/>
      <c r="AD456" s="198"/>
      <c r="AE456" s="198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921</v>
      </c>
      <c r="AB460" s="196"/>
      <c r="AC460" s="196"/>
      <c r="AD460" s="196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 x14ac:dyDescent="0.25">
      <c r="H501" s="195"/>
      <c r="I501" s="195"/>
      <c r="J501" s="195"/>
      <c r="V501" s="17"/>
      <c r="AA501" s="195"/>
      <c r="AB501" s="195"/>
      <c r="AC501" s="195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96" t="s">
        <v>991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97" t="s">
        <v>993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8" t="s">
        <v>29</v>
      </c>
      <c r="AD546" s="198"/>
      <c r="AE546" s="198"/>
    </row>
    <row r="547" spans="2:41" x14ac:dyDescent="0.25">
      <c r="H547" s="195" t="s">
        <v>28</v>
      </c>
      <c r="I547" s="195"/>
      <c r="J547" s="195"/>
      <c r="V547" s="17"/>
      <c r="AC547" s="198"/>
      <c r="AD547" s="198"/>
      <c r="AE547" s="198"/>
    </row>
    <row r="548" spans="2:41" x14ac:dyDescent="0.25">
      <c r="H548" s="195"/>
      <c r="I548" s="195"/>
      <c r="J548" s="195"/>
      <c r="V548" s="17"/>
      <c r="AC548" s="198"/>
      <c r="AD548" s="198"/>
      <c r="AE548" s="198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 x14ac:dyDescent="0.25">
      <c r="H593" s="195"/>
      <c r="I593" s="195"/>
      <c r="J593" s="195"/>
      <c r="V593" s="17"/>
      <c r="AA593" s="195"/>
      <c r="AB593" s="195"/>
      <c r="AC593" s="195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IF(B1379="PAGADO",0,C602)</f>
        <v>0</v>
      </c>
      <c r="AA597" s="196" t="s">
        <v>20</v>
      </c>
      <c r="AB597" s="196"/>
      <c r="AC597" s="196"/>
      <c r="AD597" s="196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98" t="s">
        <v>29</v>
      </c>
      <c r="AD639" s="198"/>
      <c r="AE639" s="198"/>
    </row>
    <row r="640" spans="2:31" x14ac:dyDescent="0.25">
      <c r="H640" s="195" t="s">
        <v>28</v>
      </c>
      <c r="I640" s="195"/>
      <c r="J640" s="195"/>
      <c r="V640" s="17"/>
      <c r="AC640" s="198"/>
      <c r="AD640" s="198"/>
      <c r="AE640" s="198"/>
    </row>
    <row r="641" spans="2:41" x14ac:dyDescent="0.25">
      <c r="H641" s="195"/>
      <c r="I641" s="195"/>
      <c r="J641" s="195"/>
      <c r="V641" s="17"/>
      <c r="AC641" s="198"/>
      <c r="AD641" s="198"/>
      <c r="AE641" s="198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439</v>
      </c>
      <c r="AB645" s="196"/>
      <c r="AC645" s="196"/>
      <c r="AD645" s="196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 x14ac:dyDescent="0.25">
      <c r="H680" s="195"/>
      <c r="I680" s="195"/>
      <c r="J680" s="195"/>
      <c r="V680" s="17"/>
      <c r="AA680" s="195"/>
      <c r="AB680" s="195"/>
      <c r="AC680" s="19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96" t="s">
        <v>1189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1269</v>
      </c>
      <c r="AB684" s="196"/>
      <c r="AC684" s="196"/>
      <c r="AD684" s="196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98" t="s">
        <v>29</v>
      </c>
      <c r="AD719" s="198"/>
      <c r="AE719" s="198"/>
    </row>
    <row r="720" spans="2:31" x14ac:dyDescent="0.25">
      <c r="H720" s="195" t="s">
        <v>28</v>
      </c>
      <c r="I720" s="195"/>
      <c r="J720" s="195"/>
      <c r="V720" s="17"/>
      <c r="AC720" s="198"/>
      <c r="AD720" s="198"/>
      <c r="AE720" s="198"/>
    </row>
    <row r="721" spans="2:41" x14ac:dyDescent="0.25">
      <c r="H721" s="195"/>
      <c r="I721" s="195"/>
      <c r="J721" s="195"/>
      <c r="V721" s="17"/>
      <c r="AC721" s="198"/>
      <c r="AD721" s="198"/>
      <c r="AE721" s="198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196" t="s">
        <v>1310</v>
      </c>
      <c r="F725" s="196"/>
      <c r="G725" s="196"/>
      <c r="H725" s="196"/>
      <c r="V725" s="17"/>
      <c r="X725" s="23" t="s">
        <v>32</v>
      </c>
      <c r="Y725" s="20">
        <f>IF(B725="PAGADO",0,C730)</f>
        <v>0</v>
      </c>
      <c r="AA725" s="196" t="s">
        <v>20</v>
      </c>
      <c r="AB725" s="196"/>
      <c r="AC725" s="196"/>
      <c r="AD725" s="196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1321</v>
      </c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1312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 x14ac:dyDescent="0.25">
      <c r="H761" s="195"/>
      <c r="I761" s="195"/>
      <c r="J761" s="195"/>
      <c r="V761" s="17"/>
      <c r="AA761" s="195"/>
      <c r="AB761" s="195"/>
      <c r="AC761" s="195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IF(X725="PAGADO",0,C730)</f>
        <v>470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470</v>
      </c>
      <c r="AA765" s="196" t="s">
        <v>20</v>
      </c>
      <c r="AB765" s="196"/>
      <c r="AC765" s="196"/>
      <c r="AD765" s="196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1" t="s">
        <v>24</v>
      </c>
      <c r="C768" s="19">
        <f>IF(C765&gt;0,C765+C766,C766)</f>
        <v>470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470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470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470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COBRAR'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7" t="str">
        <f>IF(C770&lt;0,"NO PAGAR","COBRAR'")</f>
        <v>COBRAR'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IF(Y730&lt;0,"SALDO ADELANTADO","SALDO A FAVOR '")</f>
        <v>SALDO A FAVOR '</v>
      </c>
      <c r="C774" s="10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8" t="s">
        <v>29</v>
      </c>
      <c r="AD807" s="198"/>
      <c r="AE807" s="198"/>
    </row>
    <row r="808" spans="2:41" x14ac:dyDescent="0.25">
      <c r="H808" s="195" t="s">
        <v>28</v>
      </c>
      <c r="I808" s="195"/>
      <c r="J808" s="195"/>
      <c r="V808" s="17"/>
      <c r="AC808" s="198"/>
      <c r="AD808" s="198"/>
      <c r="AE808" s="198"/>
    </row>
    <row r="809" spans="2:41" x14ac:dyDescent="0.25">
      <c r="H809" s="195"/>
      <c r="I809" s="195"/>
      <c r="J809" s="195"/>
      <c r="V809" s="17"/>
      <c r="AC809" s="198"/>
      <c r="AD809" s="198"/>
      <c r="AE809" s="198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470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470</v>
      </c>
      <c r="AA813" s="196" t="s">
        <v>20</v>
      </c>
      <c r="AB813" s="196"/>
      <c r="AC813" s="196"/>
      <c r="AD813" s="196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470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470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470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470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x14ac:dyDescent="0.25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 x14ac:dyDescent="0.25">
      <c r="H854" s="195"/>
      <c r="I854" s="195"/>
      <c r="J854" s="195"/>
      <c r="V854" s="17"/>
      <c r="AA854" s="195"/>
      <c r="AB854" s="195"/>
      <c r="AC854" s="195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470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470</v>
      </c>
      <c r="AA858" s="196" t="s">
        <v>20</v>
      </c>
      <c r="AB858" s="196"/>
      <c r="AC858" s="196"/>
      <c r="AD858" s="196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470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470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470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470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COBRAR'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7" t="str">
        <f>IF(C863&lt;0,"NO PAGAR","COBRAR'")</f>
        <v>COBRAR'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8" t="s">
        <v>29</v>
      </c>
      <c r="AD901" s="198"/>
      <c r="AE901" s="198"/>
    </row>
    <row r="902" spans="2:41" x14ac:dyDescent="0.25">
      <c r="H902" s="195" t="s">
        <v>28</v>
      </c>
      <c r="I902" s="195"/>
      <c r="J902" s="195"/>
      <c r="V902" s="17"/>
      <c r="AC902" s="198"/>
      <c r="AD902" s="198"/>
      <c r="AE902" s="198"/>
    </row>
    <row r="903" spans="2:41" x14ac:dyDescent="0.25">
      <c r="H903" s="195"/>
      <c r="I903" s="195"/>
      <c r="J903" s="195"/>
      <c r="V903" s="17"/>
      <c r="AC903" s="198"/>
      <c r="AD903" s="198"/>
      <c r="AE903" s="198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470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470</v>
      </c>
      <c r="AA907" s="196" t="s">
        <v>20</v>
      </c>
      <c r="AB907" s="196"/>
      <c r="AC907" s="196"/>
      <c r="AD907" s="196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470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470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470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470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x14ac:dyDescent="0.25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 x14ac:dyDescent="0.25">
      <c r="H948" s="195"/>
      <c r="I948" s="195"/>
      <c r="J948" s="195"/>
      <c r="V948" s="17"/>
      <c r="AA948" s="195"/>
      <c r="AB948" s="195"/>
      <c r="AC948" s="195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470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470</v>
      </c>
      <c r="AA952" s="196" t="s">
        <v>20</v>
      </c>
      <c r="AB952" s="196"/>
      <c r="AC952" s="196"/>
      <c r="AD952" s="196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470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470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470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470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COBRAR'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7" t="str">
        <f>IF(C957&lt;0,"NO PAGAR","COBRAR'")</f>
        <v>COBRAR'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8" t="s">
        <v>29</v>
      </c>
      <c r="AD994" s="198"/>
      <c r="AE994" s="198"/>
    </row>
    <row r="995" spans="2:41" x14ac:dyDescent="0.25">
      <c r="H995" s="195" t="s">
        <v>28</v>
      </c>
      <c r="I995" s="195"/>
      <c r="J995" s="195"/>
      <c r="V995" s="17"/>
      <c r="AC995" s="198"/>
      <c r="AD995" s="198"/>
      <c r="AE995" s="198"/>
    </row>
    <row r="996" spans="2:41" x14ac:dyDescent="0.25">
      <c r="H996" s="195"/>
      <c r="I996" s="195"/>
      <c r="J996" s="195"/>
      <c r="V996" s="17"/>
      <c r="AC996" s="198"/>
      <c r="AD996" s="198"/>
      <c r="AE996" s="198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470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470</v>
      </c>
      <c r="AA1000" s="196" t="s">
        <v>20</v>
      </c>
      <c r="AB1000" s="196"/>
      <c r="AC1000" s="196"/>
      <c r="AD1000" s="196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470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470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470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470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x14ac:dyDescent="0.25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 x14ac:dyDescent="0.25">
      <c r="H1041" s="195"/>
      <c r="I1041" s="195"/>
      <c r="J1041" s="195"/>
      <c r="V1041" s="17"/>
      <c r="AA1041" s="195"/>
      <c r="AB1041" s="195"/>
      <c r="AC1041" s="195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470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470</v>
      </c>
      <c r="AA1045" s="196" t="s">
        <v>20</v>
      </c>
      <c r="AB1045" s="196"/>
      <c r="AC1045" s="196"/>
      <c r="AD1045" s="196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470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470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470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470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COBRAR'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7" t="str">
        <f>IF(C1050&lt;0,"NO PAGAR","COBRAR'")</f>
        <v>COBRAR'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96" t="s">
        <v>343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8" t="s">
        <v>29</v>
      </c>
      <c r="AD185" s="198"/>
      <c r="AE185" s="198"/>
    </row>
    <row r="186" spans="2:41" x14ac:dyDescent="0.25">
      <c r="H186" s="195" t="s">
        <v>28</v>
      </c>
      <c r="I186" s="195"/>
      <c r="J186" s="195"/>
      <c r="V186" s="17"/>
      <c r="AC186" s="198"/>
      <c r="AD186" s="198"/>
      <c r="AE186" s="198"/>
    </row>
    <row r="187" spans="2:41" x14ac:dyDescent="0.25">
      <c r="H187" s="195"/>
      <c r="I187" s="195"/>
      <c r="J187" s="195"/>
      <c r="V187" s="17"/>
      <c r="AC187" s="198"/>
      <c r="AD187" s="198"/>
      <c r="AE187" s="19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96" t="s">
        <v>309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 x14ac:dyDescent="0.25">
      <c r="H232" s="195"/>
      <c r="I232" s="195"/>
      <c r="J232" s="195"/>
      <c r="V232" s="17"/>
      <c r="AA232" s="195"/>
      <c r="AB232" s="195"/>
      <c r="AC232" s="19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8" t="s">
        <v>29</v>
      </c>
      <c r="AD277" s="198"/>
      <c r="AE277" s="198"/>
    </row>
    <row r="278" spans="2:41" x14ac:dyDescent="0.25">
      <c r="H278" s="195" t="s">
        <v>28</v>
      </c>
      <c r="I278" s="195"/>
      <c r="J278" s="195"/>
      <c r="V278" s="17"/>
      <c r="AC278" s="198"/>
      <c r="AD278" s="198"/>
      <c r="AE278" s="198"/>
    </row>
    <row r="279" spans="2:41" x14ac:dyDescent="0.25">
      <c r="H279" s="195"/>
      <c r="I279" s="195"/>
      <c r="J279" s="195"/>
      <c r="V279" s="17"/>
      <c r="AC279" s="198"/>
      <c r="AD279" s="198"/>
      <c r="AE279" s="19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 x14ac:dyDescent="0.25">
      <c r="H324" s="195"/>
      <c r="I324" s="195"/>
      <c r="J324" s="195"/>
      <c r="V324" s="17"/>
      <c r="AA324" s="195"/>
      <c r="AB324" s="195"/>
      <c r="AC324" s="19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699</v>
      </c>
      <c r="AB328" s="196"/>
      <c r="AC328" s="196"/>
      <c r="AD328" s="19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98" t="s">
        <v>29</v>
      </c>
      <c r="AD363" s="198"/>
      <c r="AE363" s="198"/>
    </row>
    <row r="364" spans="2:31" x14ac:dyDescent="0.25">
      <c r="H364" s="195" t="s">
        <v>28</v>
      </c>
      <c r="I364" s="195"/>
      <c r="J364" s="195"/>
      <c r="V364" s="17"/>
      <c r="AC364" s="198"/>
      <c r="AD364" s="198"/>
      <c r="AE364" s="198"/>
    </row>
    <row r="365" spans="2:31" x14ac:dyDescent="0.25">
      <c r="H365" s="195"/>
      <c r="I365" s="195"/>
      <c r="J365" s="195"/>
      <c r="V365" s="17"/>
      <c r="AC365" s="198"/>
      <c r="AD365" s="198"/>
      <c r="AE365" s="198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 x14ac:dyDescent="0.25">
      <c r="H410" s="195"/>
      <c r="I410" s="195"/>
      <c r="J410" s="195"/>
      <c r="V410" s="17"/>
      <c r="AA410" s="195"/>
      <c r="AB410" s="195"/>
      <c r="AC410" s="195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96" t="s">
        <v>309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97" t="str">
        <f>IF(C419&lt;0,"NO PAGAR","COBRAR'")</f>
        <v>COBRAR'</v>
      </c>
      <c r="C421" s="19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98" t="s">
        <v>29</v>
      </c>
      <c r="AD453" s="198"/>
      <c r="AE453" s="198"/>
    </row>
    <row r="454" spans="2:41" x14ac:dyDescent="0.25">
      <c r="H454" s="195" t="s">
        <v>28</v>
      </c>
      <c r="I454" s="195"/>
      <c r="J454" s="195"/>
      <c r="V454" s="17"/>
      <c r="AC454" s="198"/>
      <c r="AD454" s="198"/>
      <c r="AE454" s="198"/>
    </row>
    <row r="455" spans="2:41" x14ac:dyDescent="0.25">
      <c r="H455" s="195"/>
      <c r="I455" s="195"/>
      <c r="J455" s="195"/>
      <c r="V455" s="17"/>
      <c r="AC455" s="198"/>
      <c r="AD455" s="198"/>
      <c r="AE455" s="198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 x14ac:dyDescent="0.25">
      <c r="H500" s="195"/>
      <c r="I500" s="195"/>
      <c r="J500" s="195"/>
      <c r="V500" s="17"/>
      <c r="AA500" s="195"/>
      <c r="AB500" s="195"/>
      <c r="AC500" s="195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1005</v>
      </c>
      <c r="AB504" s="196"/>
      <c r="AC504" s="196"/>
      <c r="AD504" s="196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8" t="s">
        <v>29</v>
      </c>
      <c r="AD546" s="198"/>
      <c r="AE546" s="198"/>
    </row>
    <row r="547" spans="2:41" x14ac:dyDescent="0.25">
      <c r="H547" s="195" t="s">
        <v>28</v>
      </c>
      <c r="I547" s="195"/>
      <c r="J547" s="195"/>
      <c r="V547" s="17"/>
      <c r="AC547" s="198"/>
      <c r="AD547" s="198"/>
      <c r="AE547" s="198"/>
    </row>
    <row r="548" spans="2:41" x14ac:dyDescent="0.25">
      <c r="H548" s="195"/>
      <c r="I548" s="195"/>
      <c r="J548" s="195"/>
      <c r="V548" s="17"/>
      <c r="AC548" s="198"/>
      <c r="AD548" s="198"/>
      <c r="AE548" s="198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 x14ac:dyDescent="0.25">
      <c r="H587" s="195"/>
      <c r="I587" s="195"/>
      <c r="J587" s="195"/>
      <c r="V587" s="17"/>
      <c r="AA587" s="195"/>
      <c r="AB587" s="195"/>
      <c r="AC587" s="195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98" t="s">
        <v>29</v>
      </c>
      <c r="AD633" s="198"/>
      <c r="AE633" s="198"/>
    </row>
    <row r="634" spans="2:41" x14ac:dyDescent="0.25">
      <c r="H634" s="195" t="s">
        <v>28</v>
      </c>
      <c r="I634" s="195"/>
      <c r="J634" s="195"/>
      <c r="V634" s="17"/>
      <c r="AC634" s="198"/>
      <c r="AD634" s="198"/>
      <c r="AE634" s="198"/>
    </row>
    <row r="635" spans="2:41" x14ac:dyDescent="0.25">
      <c r="H635" s="195"/>
      <c r="I635" s="195"/>
      <c r="J635" s="195"/>
      <c r="V635" s="17"/>
      <c r="AC635" s="198"/>
      <c r="AD635" s="198"/>
      <c r="AE635" s="198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196" t="s">
        <v>309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 x14ac:dyDescent="0.25">
      <c r="H675" s="195"/>
      <c r="I675" s="195"/>
      <c r="J675" s="195"/>
      <c r="V675" s="17"/>
      <c r="AA675" s="195"/>
      <c r="AB675" s="195"/>
      <c r="AC675" s="195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198" t="s">
        <v>29</v>
      </c>
      <c r="AD721" s="198"/>
      <c r="AE721" s="198"/>
    </row>
    <row r="722" spans="2:41" x14ac:dyDescent="0.25">
      <c r="H722" s="195" t="s">
        <v>28</v>
      </c>
      <c r="I722" s="195"/>
      <c r="J722" s="195"/>
      <c r="V722" s="17"/>
      <c r="AC722" s="198"/>
      <c r="AD722" s="198"/>
      <c r="AE722" s="198"/>
    </row>
    <row r="723" spans="2:41" x14ac:dyDescent="0.25">
      <c r="H723" s="195"/>
      <c r="I723" s="195"/>
      <c r="J723" s="195"/>
      <c r="V723" s="17"/>
      <c r="AC723" s="198"/>
      <c r="AD723" s="198"/>
      <c r="AE723" s="198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0</v>
      </c>
      <c r="AA727" s="196" t="s">
        <v>20</v>
      </c>
      <c r="AB727" s="196"/>
      <c r="AC727" s="196"/>
      <c r="AD727" s="196"/>
    </row>
    <row r="728" spans="2:41" x14ac:dyDescent="0.25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 x14ac:dyDescent="0.25">
      <c r="H768" s="195"/>
      <c r="I768" s="195"/>
      <c r="J768" s="195"/>
      <c r="V768" s="17"/>
      <c r="AA768" s="195"/>
      <c r="AB768" s="195"/>
      <c r="AC768" s="195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0</v>
      </c>
      <c r="AA772" s="196" t="s">
        <v>20</v>
      </c>
      <c r="AB772" s="196"/>
      <c r="AC772" s="196"/>
      <c r="AD772" s="196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198" t="s">
        <v>29</v>
      </c>
      <c r="AD814" s="198"/>
      <c r="AE814" s="198"/>
    </row>
    <row r="815" spans="5:31" x14ac:dyDescent="0.25">
      <c r="H815" s="195" t="s">
        <v>28</v>
      </c>
      <c r="I815" s="195"/>
      <c r="J815" s="195"/>
      <c r="V815" s="17"/>
      <c r="AC815" s="198"/>
      <c r="AD815" s="198"/>
      <c r="AE815" s="198"/>
    </row>
    <row r="816" spans="5:31" x14ac:dyDescent="0.25">
      <c r="H816" s="195"/>
      <c r="I816" s="195"/>
      <c r="J816" s="195"/>
      <c r="V816" s="17"/>
      <c r="AC816" s="198"/>
      <c r="AD816" s="198"/>
      <c r="AE816" s="198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0</v>
      </c>
      <c r="AA820" s="196" t="s">
        <v>20</v>
      </c>
      <c r="AB820" s="196"/>
      <c r="AC820" s="196"/>
      <c r="AD820" s="196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 x14ac:dyDescent="0.25">
      <c r="H861" s="195"/>
      <c r="I861" s="195"/>
      <c r="J861" s="195"/>
      <c r="V861" s="17"/>
      <c r="AA861" s="195"/>
      <c r="AB861" s="195"/>
      <c r="AC861" s="195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0</v>
      </c>
      <c r="AA865" s="196" t="s">
        <v>20</v>
      </c>
      <c r="AB865" s="196"/>
      <c r="AC865" s="196"/>
      <c r="AD865" s="196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198" t="s">
        <v>29</v>
      </c>
      <c r="AD908" s="198"/>
      <c r="AE908" s="198"/>
    </row>
    <row r="909" spans="8:31" x14ac:dyDescent="0.25">
      <c r="H909" s="195" t="s">
        <v>28</v>
      </c>
      <c r="I909" s="195"/>
      <c r="J909" s="195"/>
      <c r="V909" s="17"/>
      <c r="AC909" s="198"/>
      <c r="AD909" s="198"/>
      <c r="AE909" s="198"/>
    </row>
    <row r="910" spans="8:31" x14ac:dyDescent="0.25">
      <c r="H910" s="195"/>
      <c r="I910" s="195"/>
      <c r="J910" s="195"/>
      <c r="V910" s="17"/>
      <c r="AC910" s="198"/>
      <c r="AD910" s="198"/>
      <c r="AE910" s="198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0</v>
      </c>
      <c r="AA914" s="196" t="s">
        <v>20</v>
      </c>
      <c r="AB914" s="196"/>
      <c r="AC914" s="196"/>
      <c r="AD914" s="196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 x14ac:dyDescent="0.25">
      <c r="H955" s="195"/>
      <c r="I955" s="195"/>
      <c r="J955" s="195"/>
      <c r="V955" s="17"/>
      <c r="AA955" s="195"/>
      <c r="AB955" s="195"/>
      <c r="AC955" s="195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0</v>
      </c>
      <c r="AA959" s="196" t="s">
        <v>20</v>
      </c>
      <c r="AB959" s="196"/>
      <c r="AC959" s="196"/>
      <c r="AD959" s="196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198" t="s">
        <v>29</v>
      </c>
      <c r="AD1001" s="198"/>
      <c r="AE1001" s="198"/>
    </row>
    <row r="1002" spans="2:41" x14ac:dyDescent="0.25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 x14ac:dyDescent="0.25">
      <c r="H1003" s="195"/>
      <c r="I1003" s="195"/>
      <c r="J1003" s="195"/>
      <c r="V1003" s="17"/>
      <c r="AC1003" s="198"/>
      <c r="AD1003" s="198"/>
      <c r="AE1003" s="198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0</v>
      </c>
      <c r="AA1007" s="196" t="s">
        <v>20</v>
      </c>
      <c r="AB1007" s="196"/>
      <c r="AC1007" s="196"/>
      <c r="AD1007" s="196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 x14ac:dyDescent="0.25">
      <c r="H1048" s="195"/>
      <c r="I1048" s="195"/>
      <c r="J1048" s="195"/>
      <c r="V1048" s="17"/>
      <c r="AA1048" s="195"/>
      <c r="AB1048" s="195"/>
      <c r="AC1048" s="195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0</v>
      </c>
      <c r="AA1052" s="196" t="s">
        <v>20</v>
      </c>
      <c r="AB1052" s="196"/>
      <c r="AC1052" s="196"/>
      <c r="AD1052" s="196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153"/>
  <sheetViews>
    <sheetView topLeftCell="A89" workbookViewId="0">
      <selection activeCell="I97" sqref="I97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 x14ac:dyDescent="0.35">
      <c r="A2" s="217" t="s">
        <v>1136</v>
      </c>
      <c r="B2" s="218"/>
      <c r="C2" s="218"/>
      <c r="D2" s="218"/>
      <c r="E2" s="218"/>
      <c r="F2" s="218"/>
      <c r="G2" s="218"/>
      <c r="H2" s="219"/>
    </row>
    <row r="3" spans="1:8" ht="15.75" x14ac:dyDescent="0.2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 x14ac:dyDescent="0.25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 x14ac:dyDescent="0.25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 x14ac:dyDescent="0.25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 x14ac:dyDescent="0.25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 x14ac:dyDescent="0.25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 x14ac:dyDescent="0.25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 x14ac:dyDescent="0.25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 x14ac:dyDescent="0.25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 x14ac:dyDescent="0.25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 x14ac:dyDescent="0.25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 x14ac:dyDescent="0.25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 x14ac:dyDescent="0.25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 x14ac:dyDescent="0.25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 x14ac:dyDescent="0.25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 x14ac:dyDescent="0.25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 x14ac:dyDescent="0.25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 x14ac:dyDescent="0.25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 x14ac:dyDescent="0.25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 x14ac:dyDescent="0.25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 x14ac:dyDescent="0.25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 x14ac:dyDescent="0.25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 x14ac:dyDescent="0.25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 x14ac:dyDescent="0.25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 x14ac:dyDescent="0.25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 x14ac:dyDescent="0.25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 x14ac:dyDescent="0.25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 x14ac:dyDescent="0.25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 x14ac:dyDescent="0.25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 x14ac:dyDescent="0.2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 x14ac:dyDescent="0.25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 x14ac:dyDescent="0.25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 x14ac:dyDescent="0.25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 x14ac:dyDescent="0.25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 x14ac:dyDescent="0.25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 x14ac:dyDescent="0.25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 x14ac:dyDescent="0.25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 x14ac:dyDescent="0.25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 x14ac:dyDescent="0.25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 x14ac:dyDescent="0.25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 x14ac:dyDescent="0.25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 x14ac:dyDescent="0.25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 x14ac:dyDescent="0.25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 x14ac:dyDescent="0.25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 x14ac:dyDescent="0.25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 x14ac:dyDescent="0.25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 x14ac:dyDescent="0.25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 x14ac:dyDescent="0.25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 x14ac:dyDescent="0.25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 x14ac:dyDescent="0.25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 x14ac:dyDescent="0.25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 x14ac:dyDescent="0.25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 x14ac:dyDescent="0.25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 x14ac:dyDescent="0.25">
      <c r="A62" s="25">
        <v>45166</v>
      </c>
      <c r="B62" s="3" t="s">
        <v>1283</v>
      </c>
      <c r="C62" s="3" t="s">
        <v>140</v>
      </c>
      <c r="D62" s="3" t="s">
        <v>1284</v>
      </c>
      <c r="E62" s="3">
        <v>1353</v>
      </c>
      <c r="F62" s="168">
        <v>280</v>
      </c>
      <c r="G62" s="168"/>
      <c r="H62" s="168">
        <f t="shared" si="0"/>
        <v>280</v>
      </c>
    </row>
    <row r="63" spans="1:8" x14ac:dyDescent="0.25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 x14ac:dyDescent="0.25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 x14ac:dyDescent="0.25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 x14ac:dyDescent="0.25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 x14ac:dyDescent="0.25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 x14ac:dyDescent="0.25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 x14ac:dyDescent="0.25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 x14ac:dyDescent="0.25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 x14ac:dyDescent="0.25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 x14ac:dyDescent="0.25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 x14ac:dyDescent="0.25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 x14ac:dyDescent="0.25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 x14ac:dyDescent="0.35">
      <c r="A81" s="217" t="s">
        <v>1304</v>
      </c>
      <c r="B81" s="218"/>
      <c r="C81" s="218"/>
      <c r="D81" s="218"/>
      <c r="E81" s="218"/>
      <c r="F81" s="218"/>
      <c r="G81" s="218"/>
      <c r="H81" s="219"/>
    </row>
    <row r="82" spans="1:8" ht="15.75" x14ac:dyDescent="0.2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 x14ac:dyDescent="0.25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 x14ac:dyDescent="0.25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 x14ac:dyDescent="0.25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 x14ac:dyDescent="0.25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 x14ac:dyDescent="0.25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 x14ac:dyDescent="0.25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 x14ac:dyDescent="0.25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 x14ac:dyDescent="0.25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 x14ac:dyDescent="0.25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 x14ac:dyDescent="0.25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 x14ac:dyDescent="0.25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 x14ac:dyDescent="0.25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 x14ac:dyDescent="0.25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 x14ac:dyDescent="0.25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 x14ac:dyDescent="0.25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/>
      <c r="G100" s="168">
        <v>2000</v>
      </c>
      <c r="H100" s="168">
        <f t="shared" si="2"/>
        <v>2000</v>
      </c>
    </row>
    <row r="101" spans="1:8" x14ac:dyDescent="0.25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/>
      <c r="G101" s="168">
        <v>270</v>
      </c>
      <c r="H101" s="168">
        <f t="shared" si="2"/>
        <v>270</v>
      </c>
    </row>
    <row r="102" spans="1:8" x14ac:dyDescent="0.25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/>
      <c r="G102" s="168">
        <v>150</v>
      </c>
      <c r="H102" s="168">
        <f t="shared" si="2"/>
        <v>150</v>
      </c>
    </row>
    <row r="103" spans="1:8" x14ac:dyDescent="0.25">
      <c r="A103" s="25"/>
      <c r="B103" s="3"/>
      <c r="C103" s="3"/>
      <c r="D103" s="3"/>
      <c r="E103" s="47"/>
      <c r="F103" s="168"/>
      <c r="G103" s="168"/>
      <c r="H103" s="168">
        <f t="shared" si="2"/>
        <v>0</v>
      </c>
    </row>
    <row r="104" spans="1:8" x14ac:dyDescent="0.25">
      <c r="A104" s="25"/>
      <c r="B104" s="3"/>
      <c r="C104" s="3"/>
      <c r="D104" s="3"/>
      <c r="E104" s="47"/>
      <c r="F104" s="168"/>
      <c r="G104" s="168"/>
      <c r="H104" s="168">
        <f t="shared" si="2"/>
        <v>0</v>
      </c>
    </row>
    <row r="105" spans="1:8" x14ac:dyDescent="0.25">
      <c r="A105" s="25"/>
      <c r="B105" s="3"/>
      <c r="C105" s="3"/>
      <c r="D105" s="3"/>
      <c r="E105" s="47"/>
      <c r="F105" s="168"/>
      <c r="G105" s="168"/>
      <c r="H105" s="168">
        <f t="shared" si="2"/>
        <v>0</v>
      </c>
    </row>
    <row r="106" spans="1:8" x14ac:dyDescent="0.25">
      <c r="A106" s="25"/>
      <c r="B106" s="3"/>
      <c r="C106" s="3"/>
      <c r="D106" s="3"/>
      <c r="E106" s="47"/>
      <c r="F106" s="168"/>
      <c r="G106" s="168"/>
      <c r="H106" s="168">
        <f t="shared" si="2"/>
        <v>0</v>
      </c>
    </row>
    <row r="107" spans="1:8" x14ac:dyDescent="0.25">
      <c r="A107" s="25"/>
      <c r="B107" s="3"/>
      <c r="C107" s="3"/>
      <c r="D107" s="3"/>
      <c r="E107" s="47"/>
      <c r="F107" s="168"/>
      <c r="G107" s="168"/>
      <c r="H107" s="168">
        <f t="shared" si="2"/>
        <v>0</v>
      </c>
    </row>
    <row r="108" spans="1:8" x14ac:dyDescent="0.25">
      <c r="A108" s="25"/>
      <c r="B108" s="3"/>
      <c r="C108" s="3"/>
      <c r="D108" s="3"/>
      <c r="E108" s="47"/>
      <c r="F108" s="168"/>
      <c r="G108" s="168"/>
      <c r="H108" s="168">
        <f t="shared" si="2"/>
        <v>0</v>
      </c>
    </row>
    <row r="109" spans="1:8" x14ac:dyDescent="0.25">
      <c r="A109" s="25"/>
      <c r="B109" s="3"/>
      <c r="C109" s="3"/>
      <c r="D109" s="3"/>
      <c r="E109" s="3"/>
      <c r="F109" s="168"/>
      <c r="G109" s="168"/>
      <c r="H109" s="168">
        <f t="shared" si="2"/>
        <v>0</v>
      </c>
    </row>
    <row r="110" spans="1:8" x14ac:dyDescent="0.25">
      <c r="A110" s="25"/>
      <c r="B110" s="3"/>
      <c r="C110" s="3"/>
      <c r="D110" s="3"/>
      <c r="E110" s="3"/>
      <c r="F110" s="168"/>
      <c r="G110" s="168"/>
      <c r="H110" s="168">
        <f t="shared" si="2"/>
        <v>0</v>
      </c>
    </row>
    <row r="111" spans="1:8" x14ac:dyDescent="0.25">
      <c r="A111" s="25"/>
      <c r="B111" s="3"/>
      <c r="C111" s="3"/>
      <c r="D111" s="3"/>
      <c r="E111" s="3"/>
      <c r="F111" s="168"/>
      <c r="G111" s="168"/>
      <c r="H111" s="168">
        <f t="shared" si="2"/>
        <v>0</v>
      </c>
    </row>
    <row r="112" spans="1:8" x14ac:dyDescent="0.25">
      <c r="A112" s="25"/>
      <c r="B112" s="3"/>
      <c r="C112" s="3"/>
      <c r="D112" s="3"/>
      <c r="E112" s="3"/>
      <c r="F112" s="168"/>
      <c r="G112" s="168"/>
      <c r="H112" s="168">
        <f t="shared" si="2"/>
        <v>0</v>
      </c>
    </row>
    <row r="113" spans="1:8" x14ac:dyDescent="0.25">
      <c r="A113" s="25"/>
      <c r="B113" s="3"/>
      <c r="C113" s="3"/>
      <c r="D113" s="3"/>
      <c r="E113" s="3"/>
      <c r="F113" s="168"/>
      <c r="G113" s="168"/>
      <c r="H113" s="168">
        <f t="shared" si="2"/>
        <v>0</v>
      </c>
    </row>
    <row r="114" spans="1:8" x14ac:dyDescent="0.25">
      <c r="A114" s="25"/>
      <c r="B114" s="3"/>
      <c r="C114" s="3"/>
      <c r="D114" s="3"/>
      <c r="E114" s="3"/>
      <c r="F114" s="168"/>
      <c r="G114" s="168"/>
      <c r="H114" s="168">
        <f t="shared" si="2"/>
        <v>0</v>
      </c>
    </row>
    <row r="115" spans="1:8" x14ac:dyDescent="0.25">
      <c r="A115" s="25"/>
      <c r="B115" s="3"/>
      <c r="C115" s="3"/>
      <c r="D115" s="3"/>
      <c r="E115" s="3"/>
      <c r="F115" s="168"/>
      <c r="G115" s="168"/>
      <c r="H115" s="168">
        <f t="shared" si="2"/>
        <v>0</v>
      </c>
    </row>
    <row r="116" spans="1:8" ht="15.75" x14ac:dyDescent="0.25">
      <c r="A116" s="25"/>
      <c r="B116" s="3"/>
      <c r="C116" s="3"/>
      <c r="D116" s="179"/>
      <c r="E116" s="3"/>
      <c r="F116" s="168"/>
      <c r="G116" s="168"/>
      <c r="H116" s="168">
        <f t="shared" si="2"/>
        <v>0</v>
      </c>
    </row>
    <row r="117" spans="1:8" x14ac:dyDescent="0.25">
      <c r="A117" s="25"/>
      <c r="B117" s="3"/>
      <c r="C117" s="3"/>
      <c r="D117" s="3"/>
      <c r="E117" s="3"/>
      <c r="F117" s="168"/>
      <c r="G117" s="168"/>
      <c r="H117" s="168">
        <f t="shared" si="2"/>
        <v>0</v>
      </c>
    </row>
    <row r="118" spans="1:8" x14ac:dyDescent="0.25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 x14ac:dyDescent="0.25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 x14ac:dyDescent="0.25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 x14ac:dyDescent="0.25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 x14ac:dyDescent="0.25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 x14ac:dyDescent="0.25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 x14ac:dyDescent="0.25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 x14ac:dyDescent="0.25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 x14ac:dyDescent="0.25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 x14ac:dyDescent="0.25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 x14ac:dyDescent="0.25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 x14ac:dyDescent="0.25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 x14ac:dyDescent="0.25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 x14ac:dyDescent="0.25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 x14ac:dyDescent="0.25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 x14ac:dyDescent="0.25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 x14ac:dyDescent="0.25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 x14ac:dyDescent="0.25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 x14ac:dyDescent="0.25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 x14ac:dyDescent="0.25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 x14ac:dyDescent="0.25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 x14ac:dyDescent="0.25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 x14ac:dyDescent="0.25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 x14ac:dyDescent="0.25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 x14ac:dyDescent="0.25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 x14ac:dyDescent="0.25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 x14ac:dyDescent="0.25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 x14ac:dyDescent="0.25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 x14ac:dyDescent="0.25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 x14ac:dyDescent="0.25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 x14ac:dyDescent="0.25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 x14ac:dyDescent="0.25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 x14ac:dyDescent="0.25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 x14ac:dyDescent="0.25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 x14ac:dyDescent="0.25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 x14ac:dyDescent="0.25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20" t="s">
        <v>76</v>
      </c>
      <c r="C1" s="220"/>
      <c r="D1" s="220"/>
      <c r="E1" s="220"/>
      <c r="F1" s="220"/>
      <c r="G1" s="220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03" t="s">
        <v>7</v>
      </c>
      <c r="C17" s="205"/>
      <c r="D17" s="26">
        <f>SUM(D3:D16)</f>
        <v>1178</v>
      </c>
      <c r="E17" s="27"/>
      <c r="F17" s="3"/>
      <c r="G17" s="3"/>
    </row>
    <row r="22" spans="2:7" x14ac:dyDescent="0.25">
      <c r="B22" s="220" t="s">
        <v>23</v>
      </c>
      <c r="C22" s="220"/>
      <c r="D22" s="220"/>
      <c r="E22" s="220"/>
      <c r="F22" s="220"/>
      <c r="G22" s="220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03" t="s">
        <v>7</v>
      </c>
      <c r="C38" s="205"/>
      <c r="D38" s="26">
        <f>SUM(D24:D37)</f>
        <v>1123.0900000000001</v>
      </c>
      <c r="E38" s="27"/>
      <c r="F38" s="3"/>
      <c r="G38" s="3"/>
    </row>
    <row r="41" spans="2:7" x14ac:dyDescent="0.25">
      <c r="B41" s="220" t="s">
        <v>23</v>
      </c>
      <c r="C41" s="220"/>
      <c r="D41" s="220"/>
      <c r="E41" s="220"/>
      <c r="F41" s="220"/>
      <c r="G41" s="220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03" t="s">
        <v>7</v>
      </c>
      <c r="C56" s="205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03" t="s">
        <v>7</v>
      </c>
      <c r="C79" s="20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03" t="s">
        <v>7</v>
      </c>
      <c r="C96" s="205"/>
      <c r="D96" s="26">
        <f>SUM(D83:D95)</f>
        <v>565</v>
      </c>
      <c r="E96" s="27"/>
      <c r="F96" s="3"/>
    </row>
    <row r="99" spans="2:9" x14ac:dyDescent="0.25">
      <c r="B99" s="220" t="s">
        <v>758</v>
      </c>
      <c r="C99" s="220"/>
      <c r="D99" s="220"/>
      <c r="E99" s="220"/>
      <c r="F99" s="220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03" t="s">
        <v>7</v>
      </c>
      <c r="C114" s="20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03" t="s">
        <v>7</v>
      </c>
      <c r="C132" s="20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28" t="s">
        <v>55</v>
      </c>
      <c r="B1" s="221"/>
      <c r="C1" s="221"/>
      <c r="D1" s="221"/>
      <c r="E1" s="221"/>
      <c r="F1" s="221"/>
      <c r="G1" s="221"/>
      <c r="H1" s="221"/>
      <c r="I1" s="229"/>
      <c r="J1" s="228" t="s">
        <v>55</v>
      </c>
      <c r="K1" s="221"/>
      <c r="L1" s="221"/>
      <c r="M1" s="221"/>
      <c r="N1" s="221"/>
      <c r="O1" s="221"/>
      <c r="P1" s="221"/>
      <c r="Q1" s="221"/>
      <c r="R1" s="22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30" t="s">
        <v>39</v>
      </c>
      <c r="B2" s="222"/>
      <c r="C2" s="222"/>
      <c r="D2" s="222"/>
      <c r="E2" s="222"/>
      <c r="F2" s="222"/>
      <c r="G2" s="222"/>
      <c r="H2" s="222"/>
      <c r="I2" s="231"/>
      <c r="J2" s="230" t="s">
        <v>39</v>
      </c>
      <c r="K2" s="222"/>
      <c r="L2" s="222"/>
      <c r="M2" s="222"/>
      <c r="N2" s="222"/>
      <c r="O2" s="222"/>
      <c r="P2" s="222"/>
      <c r="Q2" s="222"/>
      <c r="R2" s="231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24">
        <v>1724600125</v>
      </c>
      <c r="D5" s="22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6" t="s">
        <v>41</v>
      </c>
      <c r="AE6" s="226"/>
      <c r="AF6" s="226"/>
      <c r="AH6" s="226" t="s">
        <v>42</v>
      </c>
      <c r="AI6" s="226"/>
      <c r="AJ6" s="226"/>
      <c r="AK6" s="34"/>
      <c r="AM6" s="29"/>
      <c r="AN6" s="226" t="s">
        <v>41</v>
      </c>
      <c r="AO6" s="226"/>
      <c r="AP6" s="226"/>
      <c r="AR6" s="226" t="s">
        <v>42</v>
      </c>
      <c r="AS6" s="226"/>
      <c r="AT6" s="226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26" t="s">
        <v>41</v>
      </c>
      <c r="C8" s="226"/>
      <c r="D8" s="226"/>
      <c r="F8" s="226" t="s">
        <v>42</v>
      </c>
      <c r="G8" s="226"/>
      <c r="H8" s="226"/>
      <c r="I8" s="34"/>
      <c r="J8" s="29"/>
      <c r="K8" s="226" t="s">
        <v>41</v>
      </c>
      <c r="L8" s="226"/>
      <c r="M8" s="226"/>
      <c r="O8" s="226" t="s">
        <v>42</v>
      </c>
      <c r="P8" s="226"/>
      <c r="Q8" s="22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3">
        <f>AF12-AJ12</f>
        <v>520.00621866666677</v>
      </c>
      <c r="AK13" s="30"/>
      <c r="AM13" s="29"/>
      <c r="AQ13" s="233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3"/>
      <c r="AK14" s="30"/>
      <c r="AM14" s="29"/>
      <c r="AQ14" s="233"/>
      <c r="AU14" s="30"/>
    </row>
    <row r="15" spans="1:47" ht="15" customHeight="1" x14ac:dyDescent="0.25">
      <c r="A15" s="29"/>
      <c r="E15" s="233">
        <f>D14-H14</f>
        <v>536.97475599999996</v>
      </c>
      <c r="I15" s="30"/>
      <c r="J15" s="29"/>
      <c r="N15" s="233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3"/>
      <c r="I16" s="30"/>
      <c r="J16" s="29"/>
      <c r="N16" s="233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32" t="s">
        <v>53</v>
      </c>
      <c r="AE19" s="232"/>
      <c r="AF19" s="232"/>
      <c r="AH19" s="232" t="s">
        <v>54</v>
      </c>
      <c r="AI19" s="232"/>
      <c r="AJ19" s="232"/>
      <c r="AK19" s="36"/>
      <c r="AM19" s="29"/>
      <c r="AN19" s="232" t="s">
        <v>53</v>
      </c>
      <c r="AO19" s="232"/>
      <c r="AP19" s="232"/>
      <c r="AR19" s="232" t="s">
        <v>54</v>
      </c>
      <c r="AS19" s="232"/>
      <c r="AT19" s="232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32" t="s">
        <v>53</v>
      </c>
      <c r="C21" s="232"/>
      <c r="D21" s="232"/>
      <c r="F21" s="232" t="s">
        <v>54</v>
      </c>
      <c r="G21" s="232"/>
      <c r="H21" s="232"/>
      <c r="I21" s="36"/>
      <c r="J21" s="29"/>
      <c r="K21" s="232" t="s">
        <v>53</v>
      </c>
      <c r="L21" s="232"/>
      <c r="M21" s="232"/>
      <c r="O21" s="232" t="s">
        <v>54</v>
      </c>
      <c r="P21" s="232"/>
      <c r="Q21" s="232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5"/>
      <c r="U22" s="235"/>
      <c r="V22" s="235"/>
      <c r="W22" s="235"/>
      <c r="X22" s="235"/>
      <c r="Y22" s="235"/>
      <c r="Z22" s="235"/>
      <c r="AA22" s="235"/>
      <c r="AB22" s="235"/>
      <c r="AC22" s="228" t="s">
        <v>55</v>
      </c>
      <c r="AD22" s="221"/>
      <c r="AE22" s="221"/>
      <c r="AF22" s="221"/>
      <c r="AG22" s="221"/>
      <c r="AH22" s="221"/>
      <c r="AI22" s="221"/>
      <c r="AJ22" s="221"/>
      <c r="AK22" s="229"/>
      <c r="AM22" s="228" t="s">
        <v>55</v>
      </c>
      <c r="AN22" s="221"/>
      <c r="AO22" s="221"/>
      <c r="AP22" s="221"/>
      <c r="AQ22" s="221"/>
      <c r="AR22" s="221"/>
      <c r="AS22" s="221"/>
      <c r="AT22" s="221"/>
      <c r="AU22" s="229"/>
    </row>
    <row r="23" spans="1:47" ht="26.25" x14ac:dyDescent="0.25">
      <c r="A23" s="228" t="s">
        <v>55</v>
      </c>
      <c r="B23" s="221"/>
      <c r="C23" s="221"/>
      <c r="D23" s="221"/>
      <c r="E23" s="221"/>
      <c r="F23" s="221"/>
      <c r="G23" s="221"/>
      <c r="H23" s="221"/>
      <c r="I23" s="229"/>
      <c r="J23" s="228" t="s">
        <v>55</v>
      </c>
      <c r="K23" s="221"/>
      <c r="L23" s="221"/>
      <c r="M23" s="221"/>
      <c r="N23" s="221"/>
      <c r="O23" s="221"/>
      <c r="P23" s="221"/>
      <c r="Q23" s="221"/>
      <c r="R23" s="22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30" t="s">
        <v>39</v>
      </c>
      <c r="B24" s="222"/>
      <c r="C24" s="222"/>
      <c r="D24" s="222"/>
      <c r="E24" s="222"/>
      <c r="F24" s="222"/>
      <c r="G24" s="222"/>
      <c r="H24" s="222"/>
      <c r="I24" s="231"/>
      <c r="J24" s="230" t="s">
        <v>39</v>
      </c>
      <c r="K24" s="222"/>
      <c r="L24" s="222"/>
      <c r="M24" s="222"/>
      <c r="N24" s="222"/>
      <c r="O24" s="222"/>
      <c r="P24" s="222"/>
      <c r="Q24" s="222"/>
      <c r="R24" s="231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24">
        <v>1719901926</v>
      </c>
      <c r="D27" s="224"/>
      <c r="I27" s="28"/>
      <c r="J27" s="29"/>
      <c r="K27" s="1" t="s">
        <v>57</v>
      </c>
      <c r="L27">
        <v>2350864985</v>
      </c>
      <c r="R27" s="28"/>
      <c r="T27" s="91"/>
      <c r="U27" s="236"/>
      <c r="V27" s="236"/>
      <c r="W27" s="236"/>
      <c r="X27" s="91"/>
      <c r="Y27" s="236"/>
      <c r="Z27" s="236"/>
      <c r="AA27" s="236"/>
      <c r="AB27" s="95"/>
      <c r="AC27" s="29"/>
      <c r="AD27" s="226" t="s">
        <v>41</v>
      </c>
      <c r="AE27" s="226"/>
      <c r="AF27" s="226"/>
      <c r="AH27" s="226" t="s">
        <v>42</v>
      </c>
      <c r="AI27" s="226"/>
      <c r="AJ27" s="226"/>
      <c r="AK27" s="34"/>
      <c r="AM27" s="29"/>
      <c r="AN27" s="226" t="s">
        <v>41</v>
      </c>
      <c r="AO27" s="226"/>
      <c r="AP27" s="226"/>
      <c r="AR27" s="226" t="s">
        <v>42</v>
      </c>
      <c r="AS27" s="226"/>
      <c r="AT27" s="226"/>
      <c r="AU27" s="34"/>
    </row>
    <row r="28" spans="1:47" ht="15.75" x14ac:dyDescent="0.2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26" t="s">
        <v>41</v>
      </c>
      <c r="C30" s="226"/>
      <c r="D30" s="226"/>
      <c r="F30" s="226" t="s">
        <v>42</v>
      </c>
      <c r="G30" s="226"/>
      <c r="H30" s="226"/>
      <c r="I30" s="34"/>
      <c r="J30" s="29"/>
      <c r="K30" s="226" t="s">
        <v>41</v>
      </c>
      <c r="L30" s="226"/>
      <c r="M30" s="226"/>
      <c r="O30" s="226" t="s">
        <v>42</v>
      </c>
      <c r="P30" s="226"/>
      <c r="Q30" s="226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7"/>
      <c r="Y34" s="91"/>
      <c r="Z34" s="91"/>
      <c r="AA34" s="91"/>
      <c r="AB34" s="91"/>
      <c r="AC34" s="29"/>
      <c r="AG34" s="233">
        <f>AF33-AJ33</f>
        <v>520.00288533333332</v>
      </c>
      <c r="AK34" s="30"/>
      <c r="AM34" s="29"/>
      <c r="AQ34" s="233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7"/>
      <c r="Y35" s="91"/>
      <c r="Z35" s="91"/>
      <c r="AA35" s="91"/>
      <c r="AB35" s="91"/>
      <c r="AC35" s="29"/>
      <c r="AG35" s="233"/>
      <c r="AK35" s="30"/>
      <c r="AM35" s="29"/>
      <c r="AQ35" s="233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3">
        <f>D36-H36</f>
        <v>260.00144333333338</v>
      </c>
      <c r="I37" s="30"/>
      <c r="J37" s="29"/>
      <c r="N37" s="233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33"/>
      <c r="I38" s="30"/>
      <c r="J38" s="29"/>
      <c r="N38" s="233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34"/>
      <c r="V40" s="234"/>
      <c r="W40" s="234"/>
      <c r="X40" s="91"/>
      <c r="Y40" s="234"/>
      <c r="Z40" s="234"/>
      <c r="AA40" s="234"/>
      <c r="AB40" s="99"/>
      <c r="AC40" s="29"/>
      <c r="AD40" s="232" t="s">
        <v>53</v>
      </c>
      <c r="AE40" s="232"/>
      <c r="AF40" s="232"/>
      <c r="AH40" s="232" t="s">
        <v>54</v>
      </c>
      <c r="AI40" s="232"/>
      <c r="AJ40" s="232"/>
      <c r="AK40" s="36"/>
      <c r="AM40" s="29"/>
      <c r="AN40" s="232" t="s">
        <v>53</v>
      </c>
      <c r="AO40" s="232"/>
      <c r="AP40" s="232"/>
      <c r="AR40" s="232" t="s">
        <v>54</v>
      </c>
      <c r="AS40" s="232"/>
      <c r="AT40" s="232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32" t="s">
        <v>53</v>
      </c>
      <c r="C43" s="232"/>
      <c r="D43" s="232"/>
      <c r="F43" s="232" t="s">
        <v>54</v>
      </c>
      <c r="G43" s="232"/>
      <c r="H43" s="232"/>
      <c r="I43" s="36"/>
      <c r="J43" s="29"/>
      <c r="K43" s="232" t="s">
        <v>53</v>
      </c>
      <c r="L43" s="232"/>
      <c r="M43" s="232"/>
      <c r="O43" s="232" t="s">
        <v>54</v>
      </c>
      <c r="P43" s="232"/>
      <c r="Q43" s="232"/>
      <c r="R43" s="36"/>
    </row>
    <row r="44" spans="1:47" x14ac:dyDescent="0.25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 x14ac:dyDescent="0.25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 x14ac:dyDescent="0.25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28" t="s">
        <v>55</v>
      </c>
      <c r="B48" s="221"/>
      <c r="C48" s="221"/>
      <c r="D48" s="221"/>
      <c r="E48" s="221"/>
      <c r="F48" s="221"/>
      <c r="G48" s="221"/>
      <c r="H48" s="221"/>
      <c r="I48" s="229"/>
      <c r="J48" s="228" t="s">
        <v>55</v>
      </c>
      <c r="K48" s="221"/>
      <c r="L48" s="221"/>
      <c r="M48" s="221"/>
      <c r="N48" s="221"/>
      <c r="O48" s="221"/>
      <c r="P48" s="221"/>
      <c r="Q48" s="221"/>
      <c r="R48" s="229"/>
    </row>
    <row r="49" spans="1:18" ht="21" x14ac:dyDescent="0.35">
      <c r="A49" s="230" t="s">
        <v>39</v>
      </c>
      <c r="B49" s="222"/>
      <c r="C49" s="222"/>
      <c r="D49" s="222"/>
      <c r="E49" s="222"/>
      <c r="F49" s="222"/>
      <c r="G49" s="222"/>
      <c r="H49" s="222"/>
      <c r="I49" s="231"/>
      <c r="J49" s="230" t="s">
        <v>39</v>
      </c>
      <c r="K49" s="222"/>
      <c r="L49" s="222"/>
      <c r="M49" s="222"/>
      <c r="N49" s="222"/>
      <c r="O49" s="222"/>
      <c r="P49" s="222"/>
      <c r="Q49" s="222"/>
      <c r="R49" s="231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 x14ac:dyDescent="0.25">
      <c r="A52" s="29"/>
      <c r="B52" s="1" t="s">
        <v>57</v>
      </c>
      <c r="C52" s="224">
        <v>1720714904</v>
      </c>
      <c r="D52" s="224"/>
      <c r="I52" s="28"/>
      <c r="J52" s="29"/>
      <c r="K52" s="1" t="s">
        <v>57</v>
      </c>
      <c r="L52">
        <v>501966279</v>
      </c>
      <c r="R52" s="28"/>
    </row>
    <row r="53" spans="1:18" ht="15.75" x14ac:dyDescent="0.2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26" t="s">
        <v>41</v>
      </c>
      <c r="C55" s="226"/>
      <c r="D55" s="226"/>
      <c r="F55" s="226" t="s">
        <v>42</v>
      </c>
      <c r="G55" s="226"/>
      <c r="H55" s="226"/>
      <c r="I55" s="34"/>
      <c r="J55" s="29"/>
      <c r="K55" s="226" t="s">
        <v>41</v>
      </c>
      <c r="L55" s="226"/>
      <c r="M55" s="226"/>
      <c r="O55" s="226" t="s">
        <v>42</v>
      </c>
      <c r="P55" s="226"/>
      <c r="Q55" s="226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 x14ac:dyDescent="0.25">
      <c r="A62" s="29"/>
      <c r="E62" s="233">
        <f>D61-H61</f>
        <v>260.00310933333338</v>
      </c>
      <c r="I62" s="30"/>
      <c r="J62" s="29"/>
      <c r="N62" s="233">
        <f>M61-Q61</f>
        <v>41.237500000000011</v>
      </c>
      <c r="R62" s="30"/>
    </row>
    <row r="63" spans="1:18" x14ac:dyDescent="0.25">
      <c r="A63" s="29"/>
      <c r="E63" s="233"/>
      <c r="I63" s="30"/>
      <c r="J63" s="29"/>
      <c r="N63" s="233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32" t="s">
        <v>53</v>
      </c>
      <c r="C68" s="232"/>
      <c r="D68" s="232"/>
      <c r="F68" s="232" t="s">
        <v>54</v>
      </c>
      <c r="G68" s="232"/>
      <c r="H68" s="232"/>
      <c r="I68" s="36"/>
      <c r="J68" s="29"/>
      <c r="K68" s="232" t="s">
        <v>53</v>
      </c>
      <c r="L68" s="232"/>
      <c r="M68" s="232"/>
      <c r="O68" s="232" t="s">
        <v>54</v>
      </c>
      <c r="P68" s="232"/>
      <c r="Q68" s="232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 x14ac:dyDescent="0.25">
      <c r="A71" s="228" t="s">
        <v>55</v>
      </c>
      <c r="B71" s="221"/>
      <c r="C71" s="221"/>
      <c r="D71" s="221"/>
      <c r="E71" s="221"/>
      <c r="F71" s="221"/>
      <c r="G71" s="221"/>
      <c r="H71" s="221"/>
      <c r="I71" s="229"/>
      <c r="J71" s="228" t="s">
        <v>55</v>
      </c>
      <c r="K71" s="221"/>
      <c r="L71" s="221"/>
      <c r="M71" s="221"/>
      <c r="N71" s="221"/>
      <c r="O71" s="221"/>
      <c r="P71" s="221"/>
      <c r="Q71" s="221"/>
      <c r="R71" s="229"/>
    </row>
    <row r="72" spans="1:18" ht="21" x14ac:dyDescent="0.35">
      <c r="A72" s="230" t="s">
        <v>39</v>
      </c>
      <c r="B72" s="222"/>
      <c r="C72" s="222"/>
      <c r="D72" s="222"/>
      <c r="E72" s="222"/>
      <c r="F72" s="222"/>
      <c r="G72" s="222"/>
      <c r="H72" s="222"/>
      <c r="I72" s="231"/>
      <c r="J72" s="230" t="s">
        <v>39</v>
      </c>
      <c r="K72" s="222"/>
      <c r="L72" s="222"/>
      <c r="M72" s="222"/>
      <c r="N72" s="222"/>
      <c r="O72" s="222"/>
      <c r="P72" s="222"/>
      <c r="Q72" s="222"/>
      <c r="R72" s="231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 x14ac:dyDescent="0.25">
      <c r="A75" s="29"/>
      <c r="B75" s="1" t="s">
        <v>57</v>
      </c>
      <c r="C75" s="224">
        <v>1704695558</v>
      </c>
      <c r="D75" s="224"/>
      <c r="I75" s="28"/>
      <c r="J75" s="29"/>
      <c r="K75" s="1" t="s">
        <v>57</v>
      </c>
      <c r="L75">
        <v>1705718847</v>
      </c>
      <c r="R75" s="28"/>
    </row>
    <row r="76" spans="1:18" ht="15.75" x14ac:dyDescent="0.2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26" t="s">
        <v>41</v>
      </c>
      <c r="C78" s="226"/>
      <c r="D78" s="226"/>
      <c r="F78" s="226" t="s">
        <v>42</v>
      </c>
      <c r="G78" s="226"/>
      <c r="H78" s="226"/>
      <c r="I78" s="34"/>
      <c r="J78" s="29"/>
      <c r="K78" s="226" t="s">
        <v>41</v>
      </c>
      <c r="L78" s="226"/>
      <c r="M78" s="226"/>
      <c r="O78" s="226" t="s">
        <v>42</v>
      </c>
      <c r="P78" s="226"/>
      <c r="Q78" s="226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 x14ac:dyDescent="0.25">
      <c r="A85" s="29"/>
      <c r="E85" s="233">
        <f>D84-H84</f>
        <v>241.23750000000001</v>
      </c>
      <c r="I85" s="30"/>
      <c r="J85" s="29"/>
      <c r="N85" s="233">
        <f>M84-Q84</f>
        <v>241.23750000000001</v>
      </c>
      <c r="R85" s="30"/>
    </row>
    <row r="86" spans="1:18" x14ac:dyDescent="0.25">
      <c r="A86" s="29"/>
      <c r="E86" s="233"/>
      <c r="I86" s="30"/>
      <c r="J86" s="29"/>
      <c r="N86" s="233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32" t="s">
        <v>53</v>
      </c>
      <c r="C91" s="232"/>
      <c r="D91" s="232"/>
      <c r="F91" s="232" t="s">
        <v>54</v>
      </c>
      <c r="G91" s="232"/>
      <c r="H91" s="232"/>
      <c r="I91" s="36"/>
      <c r="J91" s="29"/>
      <c r="K91" s="232" t="s">
        <v>53</v>
      </c>
      <c r="L91" s="232"/>
      <c r="M91" s="232"/>
      <c r="O91" s="232" t="s">
        <v>54</v>
      </c>
      <c r="P91" s="232"/>
      <c r="Q91" s="232"/>
      <c r="R91" s="36"/>
    </row>
    <row r="92" spans="1:18" x14ac:dyDescent="0.25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 x14ac:dyDescent="0.25">
      <c r="A97" s="228" t="s">
        <v>55</v>
      </c>
      <c r="B97" s="221"/>
      <c r="C97" s="221"/>
      <c r="D97" s="221"/>
      <c r="E97" s="221"/>
      <c r="F97" s="221"/>
      <c r="G97" s="221"/>
      <c r="H97" s="221"/>
      <c r="I97" s="229"/>
      <c r="J97" s="228" t="s">
        <v>55</v>
      </c>
      <c r="K97" s="221"/>
      <c r="L97" s="221"/>
      <c r="M97" s="221"/>
      <c r="N97" s="221"/>
      <c r="O97" s="221"/>
      <c r="P97" s="221"/>
      <c r="Q97" s="221"/>
      <c r="R97" s="229"/>
    </row>
    <row r="98" spans="1:18" ht="21" x14ac:dyDescent="0.35">
      <c r="A98" s="230" t="s">
        <v>39</v>
      </c>
      <c r="B98" s="222"/>
      <c r="C98" s="222"/>
      <c r="D98" s="222"/>
      <c r="E98" s="222"/>
      <c r="F98" s="222"/>
      <c r="G98" s="222"/>
      <c r="H98" s="222"/>
      <c r="I98" s="231"/>
      <c r="J98" s="230" t="s">
        <v>39</v>
      </c>
      <c r="K98" s="222"/>
      <c r="L98" s="222"/>
      <c r="M98" s="222"/>
      <c r="N98" s="222"/>
      <c r="O98" s="222"/>
      <c r="P98" s="222"/>
      <c r="Q98" s="222"/>
      <c r="R98" s="231"/>
    </row>
    <row r="99" spans="1:18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 x14ac:dyDescent="0.2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 x14ac:dyDescent="0.25">
      <c r="A101" s="29"/>
      <c r="B101" s="1" t="s">
        <v>57</v>
      </c>
      <c r="C101" s="224">
        <v>1753640125</v>
      </c>
      <c r="D101" s="224"/>
      <c r="I101" s="28"/>
      <c r="J101" s="29"/>
      <c r="K101" s="1" t="s">
        <v>57</v>
      </c>
      <c r="L101" s="57">
        <v>503970881</v>
      </c>
      <c r="R101" s="28"/>
    </row>
    <row r="102" spans="1:18" ht="15.75" x14ac:dyDescent="0.2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 x14ac:dyDescent="0.25">
      <c r="A103" s="29"/>
      <c r="I103" s="28"/>
      <c r="J103" s="29"/>
      <c r="R103" s="28"/>
    </row>
    <row r="104" spans="1:18" ht="15.75" x14ac:dyDescent="0.25">
      <c r="A104" s="29"/>
      <c r="B104" s="226" t="s">
        <v>41</v>
      </c>
      <c r="C104" s="226"/>
      <c r="D104" s="226"/>
      <c r="F104" s="226" t="s">
        <v>42</v>
      </c>
      <c r="G104" s="226"/>
      <c r="H104" s="226"/>
      <c r="I104" s="34"/>
      <c r="J104" s="29"/>
      <c r="K104" s="226" t="s">
        <v>41</v>
      </c>
      <c r="L104" s="226"/>
      <c r="M104" s="226"/>
      <c r="O104" s="226" t="s">
        <v>42</v>
      </c>
      <c r="P104" s="226"/>
      <c r="Q104" s="226"/>
      <c r="R104" s="34"/>
    </row>
    <row r="105" spans="1:18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 x14ac:dyDescent="0.2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 x14ac:dyDescent="0.2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 x14ac:dyDescent="0.2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 x14ac:dyDescent="0.25">
      <c r="A111" s="29"/>
      <c r="E111" s="233">
        <f>D110-H110</f>
        <v>241.23750000000001</v>
      </c>
      <c r="I111" s="30"/>
      <c r="J111" s="29"/>
      <c r="N111" s="233">
        <f>M110-Q110</f>
        <v>241.23750000000001</v>
      </c>
      <c r="R111" s="30"/>
    </row>
    <row r="112" spans="1:18" x14ac:dyDescent="0.25">
      <c r="A112" s="29"/>
      <c r="E112" s="233"/>
      <c r="I112" s="30"/>
      <c r="J112" s="29"/>
      <c r="N112" s="233"/>
      <c r="R112" s="30"/>
    </row>
    <row r="113" spans="1:18" x14ac:dyDescent="0.25">
      <c r="A113" s="29"/>
      <c r="E113" s="39" t="s">
        <v>52</v>
      </c>
      <c r="I113" s="30"/>
      <c r="J113" s="29"/>
      <c r="N113" s="39" t="s">
        <v>52</v>
      </c>
      <c r="R113" s="30"/>
    </row>
    <row r="114" spans="1:18" x14ac:dyDescent="0.25">
      <c r="A114" s="29"/>
      <c r="I114" s="30"/>
      <c r="J114" s="29"/>
      <c r="R114" s="30"/>
    </row>
    <row r="115" spans="1:18" x14ac:dyDescent="0.25">
      <c r="A115" s="29"/>
      <c r="I115" s="30"/>
      <c r="J115" s="29"/>
      <c r="R115" s="30"/>
    </row>
    <row r="116" spans="1:18" x14ac:dyDescent="0.25">
      <c r="A116" s="29"/>
      <c r="I116" s="30"/>
      <c r="J116" s="29"/>
      <c r="R116" s="30"/>
    </row>
    <row r="117" spans="1:18" x14ac:dyDescent="0.25">
      <c r="A117" s="29"/>
      <c r="B117" s="232" t="s">
        <v>53</v>
      </c>
      <c r="C117" s="232"/>
      <c r="D117" s="232"/>
      <c r="F117" s="232" t="s">
        <v>54</v>
      </c>
      <c r="G117" s="232"/>
      <c r="H117" s="232"/>
      <c r="I117" s="36"/>
      <c r="J117" s="29"/>
      <c r="K117" s="232" t="s">
        <v>53</v>
      </c>
      <c r="L117" s="232"/>
      <c r="M117" s="232"/>
      <c r="O117" s="232" t="s">
        <v>54</v>
      </c>
      <c r="P117" s="232"/>
      <c r="Q117" s="232"/>
      <c r="R117" s="36"/>
    </row>
    <row r="118" spans="1:18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 x14ac:dyDescent="0.25">
      <c r="A120" s="228" t="s">
        <v>55</v>
      </c>
      <c r="B120" s="221"/>
      <c r="C120" s="221"/>
      <c r="D120" s="221"/>
      <c r="E120" s="221"/>
      <c r="F120" s="221"/>
      <c r="G120" s="221"/>
      <c r="H120" s="221"/>
      <c r="I120" s="229"/>
      <c r="J120" s="228" t="s">
        <v>55</v>
      </c>
      <c r="K120" s="221"/>
      <c r="L120" s="221"/>
      <c r="M120" s="221"/>
      <c r="N120" s="221"/>
      <c r="O120" s="221"/>
      <c r="P120" s="221"/>
      <c r="Q120" s="221"/>
      <c r="R120" s="229"/>
    </row>
    <row r="121" spans="1:18" ht="21" x14ac:dyDescent="0.35">
      <c r="A121" s="230" t="s">
        <v>39</v>
      </c>
      <c r="B121" s="222"/>
      <c r="C121" s="222"/>
      <c r="D121" s="222"/>
      <c r="E121" s="222"/>
      <c r="F121" s="222"/>
      <c r="G121" s="222"/>
      <c r="H121" s="222"/>
      <c r="I121" s="231"/>
      <c r="J121" s="230" t="s">
        <v>39</v>
      </c>
      <c r="K121" s="222"/>
      <c r="L121" s="222"/>
      <c r="M121" s="222"/>
      <c r="N121" s="222"/>
      <c r="O121" s="222"/>
      <c r="P121" s="222"/>
      <c r="Q121" s="222"/>
      <c r="R121" s="231"/>
    </row>
    <row r="122" spans="1:18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 x14ac:dyDescent="0.2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 x14ac:dyDescent="0.25">
      <c r="A124" s="29"/>
      <c r="B124" s="1" t="s">
        <v>57</v>
      </c>
      <c r="C124" s="224">
        <v>1720145711</v>
      </c>
      <c r="D124" s="224"/>
      <c r="I124" s="28"/>
      <c r="J124" s="29"/>
      <c r="K124" s="1" t="s">
        <v>57</v>
      </c>
      <c r="L124" s="57">
        <v>1718998683</v>
      </c>
      <c r="R124" s="28"/>
    </row>
    <row r="125" spans="1:18" ht="15.75" x14ac:dyDescent="0.2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 x14ac:dyDescent="0.25">
      <c r="A126" s="29"/>
      <c r="I126" s="28"/>
      <c r="J126" s="29"/>
      <c r="R126" s="28"/>
    </row>
    <row r="127" spans="1:18" ht="15.75" x14ac:dyDescent="0.25">
      <c r="A127" s="29"/>
      <c r="B127" s="226" t="s">
        <v>41</v>
      </c>
      <c r="C127" s="226"/>
      <c r="D127" s="226"/>
      <c r="F127" s="226" t="s">
        <v>42</v>
      </c>
      <c r="G127" s="226"/>
      <c r="H127" s="226"/>
      <c r="I127" s="34"/>
      <c r="J127" s="29"/>
      <c r="K127" s="226" t="s">
        <v>41</v>
      </c>
      <c r="L127" s="226"/>
      <c r="M127" s="226"/>
      <c r="O127" s="226" t="s">
        <v>42</v>
      </c>
      <c r="P127" s="226"/>
      <c r="Q127" s="226"/>
      <c r="R127" s="34"/>
    </row>
    <row r="128" spans="1:18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 x14ac:dyDescent="0.2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 x14ac:dyDescent="0.2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 x14ac:dyDescent="0.2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 x14ac:dyDescent="0.25">
      <c r="A134" s="29"/>
      <c r="E134" s="233">
        <f>D133-H133</f>
        <v>241.23750000000001</v>
      </c>
      <c r="I134" s="30"/>
      <c r="J134" s="29"/>
      <c r="N134" s="233">
        <f>M133-Q133</f>
        <v>519.96</v>
      </c>
      <c r="R134" s="30"/>
    </row>
    <row r="135" spans="1:18" x14ac:dyDescent="0.25">
      <c r="A135" s="29"/>
      <c r="E135" s="233"/>
      <c r="I135" s="30"/>
      <c r="J135" s="29"/>
      <c r="N135" s="233"/>
      <c r="R135" s="30"/>
    </row>
    <row r="136" spans="1:18" x14ac:dyDescent="0.25">
      <c r="A136" s="29"/>
      <c r="E136" s="39" t="s">
        <v>52</v>
      </c>
      <c r="I136" s="30"/>
      <c r="J136" s="29"/>
      <c r="N136" s="39" t="s">
        <v>52</v>
      </c>
      <c r="R136" s="30"/>
    </row>
    <row r="137" spans="1:18" x14ac:dyDescent="0.25">
      <c r="A137" s="29"/>
      <c r="I137" s="30"/>
      <c r="J137" s="29"/>
      <c r="R137" s="30"/>
    </row>
    <row r="138" spans="1:18" x14ac:dyDescent="0.25">
      <c r="A138" s="29"/>
      <c r="I138" s="30"/>
      <c r="J138" s="29"/>
      <c r="R138" s="30"/>
    </row>
    <row r="139" spans="1:18" x14ac:dyDescent="0.25">
      <c r="A139" s="29"/>
      <c r="B139" s="232" t="s">
        <v>53</v>
      </c>
      <c r="C139" s="232"/>
      <c r="D139" s="232"/>
      <c r="F139" s="232" t="s">
        <v>54</v>
      </c>
      <c r="G139" s="232"/>
      <c r="H139" s="232"/>
      <c r="I139" s="36"/>
      <c r="J139" s="29"/>
      <c r="K139" s="232" t="s">
        <v>53</v>
      </c>
      <c r="L139" s="232"/>
      <c r="M139" s="232"/>
      <c r="O139" s="232" t="s">
        <v>54</v>
      </c>
      <c r="P139" s="232"/>
      <c r="Q139" s="232"/>
      <c r="R139" s="36"/>
    </row>
    <row r="140" spans="1:18" x14ac:dyDescent="0.25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 x14ac:dyDescent="0.25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 x14ac:dyDescent="0.25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 x14ac:dyDescent="0.25">
      <c r="B143" s="84"/>
      <c r="C143" s="84"/>
      <c r="D143" s="221" t="s">
        <v>55</v>
      </c>
      <c r="E143" s="221"/>
      <c r="F143" s="221"/>
      <c r="G143" s="84"/>
      <c r="H143" s="84"/>
      <c r="I143" s="85"/>
      <c r="K143" s="84"/>
      <c r="L143" s="84"/>
      <c r="M143" s="221" t="s">
        <v>55</v>
      </c>
      <c r="N143" s="221"/>
      <c r="O143" s="221"/>
      <c r="P143" s="84"/>
      <c r="Q143" s="84"/>
      <c r="R143" s="85"/>
    </row>
    <row r="144" spans="1:18" ht="21" x14ac:dyDescent="0.35">
      <c r="B144" s="43"/>
      <c r="C144" s="43"/>
      <c r="D144" s="222" t="s">
        <v>39</v>
      </c>
      <c r="E144" s="222"/>
      <c r="F144" s="222"/>
      <c r="G144" s="43"/>
      <c r="H144" s="43"/>
      <c r="I144" s="44"/>
      <c r="K144" s="43"/>
      <c r="L144" s="43"/>
      <c r="M144" s="222" t="s">
        <v>39</v>
      </c>
      <c r="N144" s="222"/>
      <c r="O144" s="222"/>
      <c r="P144" s="43"/>
      <c r="Q144" s="43"/>
      <c r="R144" s="44"/>
    </row>
    <row r="145" spans="1:18" ht="21" x14ac:dyDescent="0.35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 x14ac:dyDescent="0.25">
      <c r="A146" s="29"/>
      <c r="B146" s="1" t="s">
        <v>56</v>
      </c>
      <c r="C146" t="s">
        <v>717</v>
      </c>
      <c r="F146" t="s">
        <v>59</v>
      </c>
      <c r="G146" s="223" t="s">
        <v>718</v>
      </c>
      <c r="H146" s="223"/>
      <c r="I146" s="28"/>
      <c r="J146" s="29"/>
      <c r="K146" s="1" t="s">
        <v>56</v>
      </c>
      <c r="L146" t="s">
        <v>1010</v>
      </c>
      <c r="O146" t="s">
        <v>59</v>
      </c>
      <c r="P146" s="223" t="s">
        <v>718</v>
      </c>
      <c r="Q146" s="223"/>
      <c r="R146" s="28"/>
    </row>
    <row r="147" spans="1:18" ht="15.75" x14ac:dyDescent="0.25">
      <c r="A147" s="29"/>
      <c r="B147" s="1" t="s">
        <v>57</v>
      </c>
      <c r="C147" s="224">
        <v>1721244075</v>
      </c>
      <c r="D147" s="224"/>
      <c r="F147" s="225" t="s">
        <v>731</v>
      </c>
      <c r="G147" s="225"/>
      <c r="H147">
        <v>225.02</v>
      </c>
      <c r="I147" s="28"/>
      <c r="J147" s="29"/>
      <c r="K147" s="1" t="s">
        <v>57</v>
      </c>
      <c r="L147">
        <v>924011786</v>
      </c>
      <c r="O147" s="225" t="s">
        <v>731</v>
      </c>
      <c r="P147" s="225"/>
      <c r="Q147">
        <v>229.36</v>
      </c>
      <c r="R147" s="28"/>
    </row>
    <row r="148" spans="1:18" ht="15.75" x14ac:dyDescent="0.2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 x14ac:dyDescent="0.25">
      <c r="A149" s="29"/>
      <c r="I149" s="28"/>
      <c r="J149" s="29"/>
      <c r="R149" s="28"/>
    </row>
    <row r="150" spans="1:18" ht="15.75" x14ac:dyDescent="0.25">
      <c r="A150" s="29"/>
      <c r="B150" s="226" t="s">
        <v>41</v>
      </c>
      <c r="C150" s="226"/>
      <c r="D150" s="226"/>
      <c r="F150" s="226" t="s">
        <v>42</v>
      </c>
      <c r="G150" s="226"/>
      <c r="H150" s="226"/>
      <c r="I150" s="34"/>
      <c r="J150" s="29"/>
      <c r="K150" s="226" t="s">
        <v>41</v>
      </c>
      <c r="L150" s="226"/>
      <c r="M150" s="226"/>
      <c r="O150" s="226" t="s">
        <v>732</v>
      </c>
      <c r="P150" s="226"/>
      <c r="Q150" s="226"/>
      <c r="R150" s="34"/>
    </row>
    <row r="151" spans="1:18" ht="15.75" x14ac:dyDescent="0.2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 x14ac:dyDescent="0.2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 x14ac:dyDescent="0.2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 x14ac:dyDescent="0.2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 x14ac:dyDescent="0.25">
      <c r="A155" s="29"/>
      <c r="D155" s="41"/>
      <c r="I155" s="28"/>
      <c r="J155" s="29"/>
      <c r="M155" s="41"/>
      <c r="R155" s="28"/>
    </row>
    <row r="156" spans="1:18" ht="15.75" x14ac:dyDescent="0.25">
      <c r="A156" s="29"/>
      <c r="B156" s="227" t="s">
        <v>50</v>
      </c>
      <c r="C156" s="227"/>
      <c r="D156" s="42">
        <f>SUM(D151:D155)</f>
        <v>262.52333333333337</v>
      </c>
      <c r="F156" s="227" t="s">
        <v>51</v>
      </c>
      <c r="G156" s="227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7" t="s">
        <v>51</v>
      </c>
      <c r="P156" s="227"/>
      <c r="Q156" s="42">
        <f>SUM(Q151:Q155)</f>
        <v>21.262499999999999</v>
      </c>
      <c r="R156" s="35"/>
    </row>
    <row r="157" spans="1:18" ht="18.75" x14ac:dyDescent="0.2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 x14ac:dyDescent="0.25">
      <c r="A158" s="29"/>
      <c r="E158" s="86"/>
      <c r="I158" s="30"/>
      <c r="J158" s="29"/>
      <c r="N158" s="86"/>
      <c r="R158" s="30"/>
    </row>
    <row r="159" spans="1:18" x14ac:dyDescent="0.25">
      <c r="A159" s="29"/>
      <c r="E159" s="39" t="s">
        <v>52</v>
      </c>
      <c r="I159" s="30"/>
      <c r="J159" s="29"/>
      <c r="N159" s="39" t="s">
        <v>52</v>
      </c>
      <c r="R159" s="30"/>
    </row>
    <row r="160" spans="1:18" x14ac:dyDescent="0.25">
      <c r="A160" s="29"/>
      <c r="I160" s="30"/>
      <c r="J160" s="29"/>
      <c r="R160" s="30"/>
    </row>
    <row r="161" spans="1:18" x14ac:dyDescent="0.25">
      <c r="A161" s="29"/>
      <c r="I161" s="30"/>
      <c r="J161" s="29"/>
      <c r="R161" s="30"/>
    </row>
    <row r="162" spans="1:18" x14ac:dyDescent="0.25">
      <c r="A162" s="29"/>
      <c r="I162" s="30"/>
      <c r="J162" s="29"/>
      <c r="R162" s="30"/>
    </row>
    <row r="163" spans="1:18" x14ac:dyDescent="0.25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 x14ac:dyDescent="0.25">
      <c r="B164" s="84"/>
      <c r="C164" s="84"/>
      <c r="D164" s="221" t="s">
        <v>55</v>
      </c>
      <c r="E164" s="221"/>
      <c r="F164" s="221"/>
      <c r="G164" s="84"/>
      <c r="H164" s="84"/>
      <c r="I164" s="85"/>
      <c r="K164" s="84"/>
      <c r="L164" s="84"/>
      <c r="M164" s="221" t="s">
        <v>55</v>
      </c>
      <c r="N164" s="221"/>
      <c r="O164" s="221"/>
      <c r="P164" s="84"/>
      <c r="Q164" s="84"/>
      <c r="R164" s="85"/>
    </row>
    <row r="165" spans="1:18" ht="21" x14ac:dyDescent="0.35">
      <c r="B165" s="43"/>
      <c r="C165" s="43"/>
      <c r="D165" s="222" t="s">
        <v>39</v>
      </c>
      <c r="E165" s="222"/>
      <c r="F165" s="222"/>
      <c r="G165" s="43"/>
      <c r="H165" s="43"/>
      <c r="I165" s="44"/>
      <c r="K165" s="43"/>
      <c r="L165" s="43"/>
      <c r="M165" s="222" t="s">
        <v>39</v>
      </c>
      <c r="N165" s="222"/>
      <c r="O165" s="222"/>
      <c r="P165" s="43"/>
      <c r="Q165" s="43"/>
      <c r="R165" s="44"/>
    </row>
    <row r="166" spans="1:18" ht="21" x14ac:dyDescent="0.35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 x14ac:dyDescent="0.25">
      <c r="B167" s="1" t="s">
        <v>56</v>
      </c>
      <c r="C167" t="s">
        <v>1013</v>
      </c>
      <c r="F167" t="s">
        <v>59</v>
      </c>
      <c r="G167" s="223" t="s">
        <v>718</v>
      </c>
      <c r="H167" s="223"/>
      <c r="I167" s="28"/>
      <c r="K167" s="1" t="s">
        <v>56</v>
      </c>
      <c r="L167" t="s">
        <v>1126</v>
      </c>
      <c r="O167" t="s">
        <v>59</v>
      </c>
      <c r="P167" s="223" t="s">
        <v>718</v>
      </c>
      <c r="Q167" s="223"/>
      <c r="R167" s="28"/>
    </row>
    <row r="168" spans="1:18" ht="15.75" x14ac:dyDescent="0.25">
      <c r="B168" s="1" t="s">
        <v>57</v>
      </c>
      <c r="C168" s="224">
        <v>1716325822</v>
      </c>
      <c r="D168" s="224"/>
      <c r="F168" s="225" t="s">
        <v>731</v>
      </c>
      <c r="G168" s="225"/>
      <c r="H168">
        <v>450.04</v>
      </c>
      <c r="I168" s="28"/>
      <c r="K168" s="1" t="s">
        <v>57</v>
      </c>
      <c r="L168" s="224">
        <v>1716325822</v>
      </c>
      <c r="M168" s="224"/>
      <c r="O168" s="225" t="s">
        <v>731</v>
      </c>
      <c r="P168" s="225"/>
      <c r="Q168">
        <v>225.02</v>
      </c>
      <c r="R168" s="28"/>
    </row>
    <row r="169" spans="1:18" ht="15.75" x14ac:dyDescent="0.2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 x14ac:dyDescent="0.25">
      <c r="I170" s="28"/>
      <c r="R170" s="28"/>
    </row>
    <row r="171" spans="1:18" ht="15.75" x14ac:dyDescent="0.25">
      <c r="B171" s="226" t="s">
        <v>41</v>
      </c>
      <c r="C171" s="226"/>
      <c r="D171" s="226"/>
      <c r="F171" s="226" t="s">
        <v>42</v>
      </c>
      <c r="G171" s="226"/>
      <c r="H171" s="226"/>
      <c r="I171" s="34"/>
      <c r="K171" s="226" t="s">
        <v>41</v>
      </c>
      <c r="L171" s="226"/>
      <c r="M171" s="226"/>
      <c r="O171" s="226" t="s">
        <v>42</v>
      </c>
      <c r="P171" s="226"/>
      <c r="Q171" s="226"/>
      <c r="R171" s="34"/>
    </row>
    <row r="172" spans="1:18" ht="15.75" x14ac:dyDescent="0.2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 x14ac:dyDescent="0.2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 x14ac:dyDescent="0.2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 x14ac:dyDescent="0.2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 x14ac:dyDescent="0.2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 x14ac:dyDescent="0.25">
      <c r="B177" s="227" t="s">
        <v>50</v>
      </c>
      <c r="C177" s="227"/>
      <c r="D177" s="42">
        <f>SUM(D172:D176)</f>
        <v>562.53499866666675</v>
      </c>
      <c r="F177" s="227" t="s">
        <v>51</v>
      </c>
      <c r="G177" s="227"/>
      <c r="H177" s="42">
        <f>SUM(H172:H176)</f>
        <v>42.528779999999998</v>
      </c>
      <c r="I177" s="35"/>
      <c r="K177" s="227" t="s">
        <v>50</v>
      </c>
      <c r="L177" s="227"/>
      <c r="M177" s="42">
        <f>SUM(M172:M176)</f>
        <v>262.52333333333337</v>
      </c>
      <c r="O177" s="227" t="s">
        <v>51</v>
      </c>
      <c r="P177" s="227"/>
      <c r="Q177" s="42">
        <f>SUM(Q172:Q176)</f>
        <v>21.264389999999999</v>
      </c>
      <c r="R177" s="35"/>
    </row>
    <row r="178" spans="2:18" ht="18.75" x14ac:dyDescent="0.2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 x14ac:dyDescent="0.25">
      <c r="E179" s="86"/>
      <c r="I179" s="30"/>
      <c r="N179" s="86"/>
      <c r="R179" s="30"/>
    </row>
    <row r="180" spans="2:18" x14ac:dyDescent="0.25">
      <c r="E180" s="39" t="s">
        <v>52</v>
      </c>
      <c r="I180" s="30"/>
      <c r="N180" s="39" t="s">
        <v>52</v>
      </c>
      <c r="R180" s="30"/>
    </row>
    <row r="181" spans="2:18" x14ac:dyDescent="0.25">
      <c r="I181" s="30"/>
      <c r="R181" s="30"/>
    </row>
    <row r="182" spans="2:18" x14ac:dyDescent="0.25">
      <c r="I182" s="30"/>
      <c r="R182" s="30"/>
    </row>
    <row r="183" spans="2:18" x14ac:dyDescent="0.25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 x14ac:dyDescent="0.25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 x14ac:dyDescent="0.25"/>
    <row r="199" ht="15" customHeight="1" x14ac:dyDescent="0.25"/>
    <row r="200" ht="15" customHeight="1" x14ac:dyDescent="0.25"/>
    <row r="208" ht="26.25" customHeight="1" x14ac:dyDescent="0.25"/>
    <row r="222" ht="15" customHeight="1" x14ac:dyDescent="0.25"/>
    <row r="223" ht="15" customHeight="1" x14ac:dyDescent="0.25"/>
    <row r="231" ht="26.25" customHeight="1" x14ac:dyDescent="0.25"/>
    <row r="245" ht="15" customHeight="1" x14ac:dyDescent="0.25"/>
    <row r="246" ht="15" customHeight="1" x14ac:dyDescent="0.25"/>
    <row r="254" ht="26.25" customHeight="1" x14ac:dyDescent="0.25"/>
    <row r="268" ht="15" customHeight="1" x14ac:dyDescent="0.25"/>
    <row r="269" ht="15" customHeight="1" x14ac:dyDescent="0.25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24" t="s">
        <v>112</v>
      </c>
      <c r="E1" s="224"/>
      <c r="F1" s="224"/>
      <c r="N1" s="224" t="s">
        <v>112</v>
      </c>
      <c r="O1" s="224"/>
      <c r="P1" s="224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40"/>
  <sheetViews>
    <sheetView topLeftCell="C28" workbookViewId="0">
      <selection activeCell="C40" sqref="C40:J40"/>
    </sheetView>
  </sheetViews>
  <sheetFormatPr baseColWidth="10" defaultRowHeight="15" x14ac:dyDescent="0.25"/>
  <sheetData>
    <row r="1" spans="3:10" ht="15.75" thickBot="1" x14ac:dyDescent="0.3"/>
    <row r="2" spans="3:10" ht="15.75" thickBot="1" x14ac:dyDescent="0.3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 x14ac:dyDescent="0.3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 x14ac:dyDescent="0.3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 x14ac:dyDescent="0.25">
      <c r="G5" s="1">
        <f>SUM(G2:G4)</f>
        <v>352.03</v>
      </c>
    </row>
    <row r="6" spans="3:10" ht="15.75" thickBot="1" x14ac:dyDescent="0.3"/>
    <row r="7" spans="3:10" ht="15.75" thickBot="1" x14ac:dyDescent="0.3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 x14ac:dyDescent="0.3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 x14ac:dyDescent="0.3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 x14ac:dyDescent="0.3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 x14ac:dyDescent="0.3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 x14ac:dyDescent="0.3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 x14ac:dyDescent="0.3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 x14ac:dyDescent="0.3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 x14ac:dyDescent="0.3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 x14ac:dyDescent="0.25">
      <c r="G16" s="1">
        <f>SUM(G7:G15)</f>
        <v>877.67</v>
      </c>
    </row>
    <row r="17" spans="3:10" ht="15.75" thickBot="1" x14ac:dyDescent="0.3"/>
    <row r="18" spans="3:10" ht="15.75" thickBot="1" x14ac:dyDescent="0.3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 x14ac:dyDescent="0.3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 x14ac:dyDescent="0.3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 x14ac:dyDescent="0.3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 x14ac:dyDescent="0.3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 x14ac:dyDescent="0.25">
      <c r="G23" s="1">
        <f>SUM(G18:G22)</f>
        <v>521.9</v>
      </c>
    </row>
    <row r="24" spans="3:10" ht="15.75" thickBot="1" x14ac:dyDescent="0.3"/>
    <row r="25" spans="3:10" ht="15.75" thickBot="1" x14ac:dyDescent="0.3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 x14ac:dyDescent="0.3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 x14ac:dyDescent="0.25">
      <c r="G27" s="1">
        <f>SUM(G25:G26)</f>
        <v>141.79000000000002</v>
      </c>
    </row>
    <row r="28" spans="3:10" ht="15.75" thickBot="1" x14ac:dyDescent="0.3"/>
    <row r="29" spans="3:10" ht="15.75" thickBot="1" x14ac:dyDescent="0.3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 x14ac:dyDescent="0.3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 x14ac:dyDescent="0.3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 x14ac:dyDescent="0.25">
      <c r="G32" s="1">
        <f>SUM(G29:G31)</f>
        <v>585.01</v>
      </c>
    </row>
    <row r="33" spans="3:10" ht="15.75" thickBot="1" x14ac:dyDescent="0.3"/>
    <row r="34" spans="3:10" ht="15.75" thickBot="1" x14ac:dyDescent="0.3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 x14ac:dyDescent="0.3"/>
    <row r="36" spans="3:10" ht="15.75" thickBot="1" x14ac:dyDescent="0.3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 x14ac:dyDescent="0.3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 x14ac:dyDescent="0.25">
      <c r="G38" s="1">
        <f>SUM(G36:G37)</f>
        <v>193.01999999999998</v>
      </c>
    </row>
    <row r="39" spans="3:10" ht="15.75" thickBot="1" x14ac:dyDescent="0.3"/>
    <row r="40" spans="3:10" ht="15.75" thickBot="1" x14ac:dyDescent="0.3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2023-09-07T15:45:25Z</cp:lastPrinted>
  <dcterms:created xsi:type="dcterms:W3CDTF">2022-12-25T20:52:30Z</dcterms:created>
  <dcterms:modified xsi:type="dcterms:W3CDTF">2023-09-07T15:47:29Z</dcterms:modified>
</cp:coreProperties>
</file>