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72DC615B-903E-482E-A660-A038BE5286C0}" xr6:coauthVersionLast="47" xr6:coauthVersionMax="47" xr10:uidLastSave="{00000000-0000-0000-0000-000000000000}"/>
  <bookViews>
    <workbookView xWindow="-120" yWindow="-120" windowWidth="20730" windowHeight="11040" tabRatio="647" firstSheet="9" activeTab="15" xr2:uid="{00000000-000D-0000-FFFF-FFFF00000000}"/>
  </bookViews>
  <sheets>
    <sheet name="agripac" sheetId="1" r:id="rId1"/>
    <sheet name="yupi " sheetId="2" r:id="rId2"/>
    <sheet name="inpaecsa" sheetId="3" r:id="rId3"/>
    <sheet name="familia" sheetId="4" r:id="rId4"/>
    <sheet name="UNIVIAST" sheetId="5" r:id="rId5"/>
    <sheet name="nestle" sheetId="7" r:id="rId6"/>
    <sheet name="detergente " sheetId="8" r:id="rId7"/>
    <sheet name="holtrans" sheetId="6" r:id="rId8"/>
    <sheet name="PARAISO" sheetId="15" r:id="rId9"/>
    <sheet name="YOBEL" sheetId="9" r:id="rId10"/>
    <sheet name="aldia" sheetId="10" r:id="rId11"/>
    <sheet name="plasticos Ester" sheetId="11" r:id="rId12"/>
    <sheet name="sear" sheetId="12" r:id="rId13"/>
    <sheet name="OTROS CLIENTES 2." sheetId="18" r:id="rId14"/>
    <sheet name="Hoja2" sheetId="33" r:id="rId15"/>
    <sheet name="empetrans" sheetId="19" r:id="rId16"/>
    <sheet name="OTROS INGRESOS " sheetId="31" r:id="rId17"/>
    <sheet name="Dream fig" sheetId="17" r:id="rId18"/>
    <sheet name="mensualidades" sheetId="16" r:id="rId19"/>
    <sheet name="RASTREO CARSYNC" sheetId="27" r:id="rId20"/>
    <sheet name="RASTREO ICSSE" sheetId="22" r:id="rId21"/>
    <sheet name="MENSUAL MARIA MOYA " sheetId="21" r:id="rId22"/>
    <sheet name="IESS" sheetId="23" r:id="rId23"/>
    <sheet name="OTROS GASTOS" sheetId="24" r:id="rId24"/>
    <sheet name="Garaje " sheetId="20" r:id="rId25"/>
    <sheet name="NOMINA" sheetId="29" r:id="rId26"/>
    <sheet name="utilidad" sheetId="13" r:id="rId27"/>
    <sheet name="FLUJO DE CAJA " sheetId="14" r:id="rId28"/>
    <sheet name="Hoja1" sheetId="32" r:id="rId29"/>
  </sheets>
  <externalReferences>
    <externalReference r:id="rId30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139" i="19" l="1"/>
  <c r="F79" i="23"/>
  <c r="O132" i="16" l="1"/>
  <c r="P132" i="16" s="1"/>
  <c r="O131" i="16"/>
  <c r="P131" i="16" s="1"/>
  <c r="O130" i="16"/>
  <c r="P130" i="16" s="1"/>
  <c r="O129" i="16"/>
  <c r="P129" i="16" s="1"/>
  <c r="O128" i="16"/>
  <c r="P128" i="16" s="1"/>
  <c r="O127" i="16"/>
  <c r="P127" i="16" s="1"/>
  <c r="O126" i="16"/>
  <c r="P126" i="16" s="1"/>
  <c r="O125" i="16"/>
  <c r="P125" i="16" s="1"/>
  <c r="O124" i="16"/>
  <c r="P124" i="16" s="1"/>
  <c r="O123" i="16"/>
  <c r="P123" i="16" s="1"/>
  <c r="O122" i="16"/>
  <c r="P122" i="16" s="1"/>
  <c r="O121" i="16"/>
  <c r="P121" i="16" s="1"/>
  <c r="O120" i="16"/>
  <c r="P120" i="16" s="1"/>
  <c r="O119" i="16"/>
  <c r="P119" i="16" s="1"/>
  <c r="O118" i="16"/>
  <c r="P118" i="16" s="1"/>
  <c r="O117" i="16"/>
  <c r="P117" i="16" s="1"/>
  <c r="O116" i="16"/>
  <c r="P116" i="16" s="1"/>
  <c r="O115" i="16"/>
  <c r="P115" i="16" s="1"/>
  <c r="O114" i="16"/>
  <c r="P114" i="16" s="1"/>
  <c r="P133" i="16" l="1"/>
  <c r="U108" i="9"/>
  <c r="J264" i="4"/>
  <c r="G264" i="4"/>
  <c r="G265" i="4" s="1"/>
  <c r="J266" i="4" l="1"/>
  <c r="N144" i="10" l="1"/>
  <c r="J108" i="9"/>
  <c r="G139" i="31"/>
  <c r="G138" i="31"/>
  <c r="G137" i="31"/>
  <c r="G136" i="31"/>
  <c r="G135" i="31"/>
  <c r="G134" i="31"/>
  <c r="G133" i="31"/>
  <c r="G132" i="31"/>
  <c r="G131" i="31"/>
  <c r="G130" i="31"/>
  <c r="G129" i="31"/>
  <c r="G128" i="31"/>
  <c r="G127" i="31"/>
  <c r="G126" i="31"/>
  <c r="G125" i="31"/>
  <c r="G124" i="31"/>
  <c r="G123" i="31"/>
  <c r="G122" i="31"/>
  <c r="G121" i="31"/>
  <c r="G120" i="31"/>
  <c r="G140" i="31" l="1"/>
  <c r="G142" i="31" s="1"/>
  <c r="E270" i="13" s="1"/>
  <c r="G4" i="33" l="1"/>
  <c r="F129" i="16"/>
  <c r="G129" i="16" s="1"/>
  <c r="F130" i="16"/>
  <c r="G130" i="16" s="1"/>
  <c r="F131" i="16"/>
  <c r="G131" i="16" s="1"/>
  <c r="F123" i="16"/>
  <c r="F124" i="16"/>
  <c r="G124" i="16" s="1"/>
  <c r="F125" i="16"/>
  <c r="G125" i="16" s="1"/>
  <c r="F126" i="16"/>
  <c r="G126" i="16" s="1"/>
  <c r="F127" i="16"/>
  <c r="G127" i="16" s="1"/>
  <c r="F128" i="16"/>
  <c r="G128" i="16" s="1"/>
  <c r="F132" i="16"/>
  <c r="G132" i="16" s="1"/>
  <c r="G123" i="16" l="1"/>
  <c r="B79" i="23"/>
  <c r="E276" i="13" s="1"/>
  <c r="U85" i="9"/>
  <c r="J237" i="4"/>
  <c r="G237" i="4"/>
  <c r="G238" i="4" s="1"/>
  <c r="R110" i="18"/>
  <c r="J239" i="4" l="1"/>
  <c r="E258" i="13" s="1"/>
  <c r="P101" i="31" l="1"/>
  <c r="P102" i="31"/>
  <c r="P103" i="31"/>
  <c r="P104" i="31"/>
  <c r="P105" i="31"/>
  <c r="P106" i="31"/>
  <c r="P97" i="31"/>
  <c r="P98" i="31"/>
  <c r="P99" i="31"/>
  <c r="P100" i="31"/>
  <c r="P88" i="31" l="1"/>
  <c r="P89" i="31"/>
  <c r="P90" i="31"/>
  <c r="P91" i="31"/>
  <c r="P92" i="31"/>
  <c r="P93" i="31"/>
  <c r="P94" i="31"/>
  <c r="P95" i="31"/>
  <c r="P96" i="31"/>
  <c r="P87" i="31"/>
  <c r="J210" i="4" l="1"/>
  <c r="G210" i="4"/>
  <c r="G211" i="4" s="1"/>
  <c r="P155" i="31"/>
  <c r="O155" i="31"/>
  <c r="G155" i="31"/>
  <c r="F155" i="31"/>
  <c r="P154" i="31"/>
  <c r="O154" i="31"/>
  <c r="G154" i="31"/>
  <c r="F154" i="31"/>
  <c r="P153" i="31"/>
  <c r="O153" i="31"/>
  <c r="G153" i="31"/>
  <c r="F153" i="31"/>
  <c r="P152" i="31"/>
  <c r="O152" i="31"/>
  <c r="G152" i="31"/>
  <c r="F152" i="31"/>
  <c r="P151" i="31"/>
  <c r="O151" i="31"/>
  <c r="G151" i="31"/>
  <c r="F151" i="31"/>
  <c r="P150" i="31"/>
  <c r="O150" i="31"/>
  <c r="G150" i="31"/>
  <c r="F150" i="31"/>
  <c r="P149" i="31"/>
  <c r="O149" i="31"/>
  <c r="G149" i="31"/>
  <c r="F149" i="31"/>
  <c r="P148" i="31"/>
  <c r="O148" i="31"/>
  <c r="G148" i="31"/>
  <c r="F148" i="31"/>
  <c r="O147" i="31"/>
  <c r="P147" i="31" s="1"/>
  <c r="F147" i="31"/>
  <c r="G147" i="31" s="1"/>
  <c r="P127" i="31"/>
  <c r="O127" i="31"/>
  <c r="P126" i="31"/>
  <c r="O126" i="31"/>
  <c r="P125" i="31"/>
  <c r="O125" i="31"/>
  <c r="P124" i="31"/>
  <c r="O124" i="31"/>
  <c r="P123" i="31"/>
  <c r="O123" i="31"/>
  <c r="P122" i="31"/>
  <c r="O122" i="31"/>
  <c r="P121" i="31"/>
  <c r="O121" i="31"/>
  <c r="P120" i="31"/>
  <c r="O120" i="31"/>
  <c r="O119" i="31"/>
  <c r="P119" i="31" s="1"/>
  <c r="G107" i="31"/>
  <c r="P107" i="31"/>
  <c r="E240" i="13" s="1"/>
  <c r="P75" i="31"/>
  <c r="G75" i="31"/>
  <c r="P48" i="31"/>
  <c r="G48" i="31"/>
  <c r="P21" i="31"/>
  <c r="G21" i="31"/>
  <c r="J369" i="13"/>
  <c r="N8" i="14" s="1"/>
  <c r="N12" i="14" s="1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347" i="13"/>
  <c r="J338" i="13"/>
  <c r="M8" i="14" s="1"/>
  <c r="M12" i="14" s="1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J307" i="13"/>
  <c r="L8" i="14" s="1"/>
  <c r="L12" i="14" s="1"/>
  <c r="E302" i="13"/>
  <c r="E301" i="13"/>
  <c r="E300" i="13"/>
  <c r="E299" i="13"/>
  <c r="E298" i="13"/>
  <c r="E297" i="13"/>
  <c r="E296" i="13"/>
  <c r="E295" i="13"/>
  <c r="E294" i="13"/>
  <c r="E293" i="13"/>
  <c r="E292" i="13"/>
  <c r="E291" i="13"/>
  <c r="E290" i="13"/>
  <c r="E289" i="13"/>
  <c r="E288" i="13"/>
  <c r="E287" i="13"/>
  <c r="E286" i="13"/>
  <c r="E285" i="13"/>
  <c r="E149" i="13"/>
  <c r="E120" i="13"/>
  <c r="E119" i="13"/>
  <c r="E113" i="13"/>
  <c r="E111" i="13"/>
  <c r="E107" i="13"/>
  <c r="E104" i="13"/>
  <c r="E87" i="13"/>
  <c r="E56" i="13"/>
  <c r="E50" i="13"/>
  <c r="P59" i="29"/>
  <c r="L59" i="29"/>
  <c r="G59" i="29"/>
  <c r="B59" i="29"/>
  <c r="J256" i="13" s="1"/>
  <c r="P39" i="29"/>
  <c r="J226" i="13" s="1"/>
  <c r="L39" i="29"/>
  <c r="J196" i="13" s="1"/>
  <c r="G39" i="29"/>
  <c r="J176" i="13" s="1"/>
  <c r="C39" i="29"/>
  <c r="J145" i="13" s="1"/>
  <c r="Q18" i="29"/>
  <c r="J115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57" i="20"/>
  <c r="E57" i="20"/>
  <c r="E65" i="20" s="1"/>
  <c r="E212" i="13" s="1"/>
  <c r="L40" i="20"/>
  <c r="L48" i="20" s="1"/>
  <c r="E182" i="13" s="1"/>
  <c r="E40" i="20"/>
  <c r="E48" i="20" s="1"/>
  <c r="E151" i="13" s="1"/>
  <c r="L29" i="20"/>
  <c r="E29" i="20"/>
  <c r="L23" i="20"/>
  <c r="E23" i="20"/>
  <c r="L12" i="20"/>
  <c r="E12" i="20"/>
  <c r="E11" i="20"/>
  <c r="E10" i="20"/>
  <c r="L9" i="20"/>
  <c r="E9" i="20"/>
  <c r="E8" i="20"/>
  <c r="E7" i="20"/>
  <c r="L6" i="20"/>
  <c r="E6" i="20"/>
  <c r="E5" i="20"/>
  <c r="R66" i="24"/>
  <c r="M66" i="24"/>
  <c r="H66" i="24"/>
  <c r="C66" i="24"/>
  <c r="J263" i="13" s="1"/>
  <c r="R42" i="24"/>
  <c r="J233" i="13" s="1"/>
  <c r="M42" i="24"/>
  <c r="J203" i="13" s="1"/>
  <c r="H42" i="24"/>
  <c r="J173" i="13" s="1"/>
  <c r="C42" i="24"/>
  <c r="J142" i="13" s="1"/>
  <c r="R18" i="24"/>
  <c r="J112" i="13" s="1"/>
  <c r="M18" i="24"/>
  <c r="J81" i="13" s="1"/>
  <c r="J94" i="13" s="1"/>
  <c r="E8" i="14" s="1"/>
  <c r="E12" i="14" s="1"/>
  <c r="H18" i="24"/>
  <c r="J50" i="13" s="1"/>
  <c r="J64" i="13" s="1"/>
  <c r="D8" i="14" s="1"/>
  <c r="D12" i="14" s="1"/>
  <c r="C18" i="24"/>
  <c r="J14" i="13" s="1"/>
  <c r="J32" i="13" s="1"/>
  <c r="C8" i="14" s="1"/>
  <c r="C12" i="14" s="1"/>
  <c r="N71" i="23"/>
  <c r="J71" i="23"/>
  <c r="N50" i="23"/>
  <c r="E246" i="13" s="1"/>
  <c r="J50" i="23"/>
  <c r="E216" i="13" s="1"/>
  <c r="F50" i="23"/>
  <c r="E186" i="13" s="1"/>
  <c r="B50" i="23"/>
  <c r="E155" i="13" s="1"/>
  <c r="N22" i="23"/>
  <c r="E125" i="13" s="1"/>
  <c r="J20" i="23"/>
  <c r="E93" i="13" s="1"/>
  <c r="F18" i="23"/>
  <c r="E62" i="13" s="1"/>
  <c r="B18" i="23"/>
  <c r="E26" i="13" s="1"/>
  <c r="N60" i="21"/>
  <c r="J60" i="21"/>
  <c r="F60" i="21"/>
  <c r="B60" i="21"/>
  <c r="E273" i="13" s="1"/>
  <c r="N39" i="21"/>
  <c r="E243" i="13" s="1"/>
  <c r="J39" i="21"/>
  <c r="E213" i="13" s="1"/>
  <c r="F39" i="21"/>
  <c r="E183" i="13" s="1"/>
  <c r="B39" i="21"/>
  <c r="E152" i="13" s="1"/>
  <c r="N18" i="21"/>
  <c r="E122" i="13" s="1"/>
  <c r="J18" i="21"/>
  <c r="E90" i="13" s="1"/>
  <c r="B18" i="21"/>
  <c r="E24" i="13" s="1"/>
  <c r="F5" i="21"/>
  <c r="F18" i="21" s="1"/>
  <c r="E60" i="13" s="1"/>
  <c r="N60" i="22"/>
  <c r="J60" i="22"/>
  <c r="F60" i="22"/>
  <c r="B60" i="22"/>
  <c r="E274" i="13" s="1"/>
  <c r="N39" i="22"/>
  <c r="E244" i="13" s="1"/>
  <c r="J39" i="22"/>
  <c r="E214" i="13" s="1"/>
  <c r="F39" i="22"/>
  <c r="E184" i="13" s="1"/>
  <c r="B39" i="22"/>
  <c r="E153" i="13" s="1"/>
  <c r="N18" i="22"/>
  <c r="E123" i="13" s="1"/>
  <c r="J18" i="22"/>
  <c r="E91" i="13" s="1"/>
  <c r="B18" i="22"/>
  <c r="E25" i="13" s="1"/>
  <c r="F13" i="22"/>
  <c r="F18" i="22" s="1"/>
  <c r="E61" i="13" s="1"/>
  <c r="N60" i="27"/>
  <c r="J60" i="27"/>
  <c r="F60" i="27"/>
  <c r="B60" i="27"/>
  <c r="E275" i="13" s="1"/>
  <c r="N39" i="27"/>
  <c r="E245" i="13" s="1"/>
  <c r="J39" i="27"/>
  <c r="E215" i="13" s="1"/>
  <c r="F39" i="27"/>
  <c r="E185" i="13" s="1"/>
  <c r="B39" i="27"/>
  <c r="E154" i="13" s="1"/>
  <c r="N18" i="27"/>
  <c r="E124" i="13" s="1"/>
  <c r="J18" i="27"/>
  <c r="E92" i="13" s="1"/>
  <c r="B18" i="27"/>
  <c r="F13" i="27"/>
  <c r="F18" i="27" s="1"/>
  <c r="P153" i="16"/>
  <c r="O153" i="16"/>
  <c r="G153" i="16"/>
  <c r="F153" i="16"/>
  <c r="P152" i="16"/>
  <c r="O152" i="16"/>
  <c r="G152" i="16"/>
  <c r="F152" i="16"/>
  <c r="P151" i="16"/>
  <c r="O151" i="16"/>
  <c r="G151" i="16"/>
  <c r="F151" i="16"/>
  <c r="P150" i="16"/>
  <c r="O150" i="16"/>
  <c r="G150" i="16"/>
  <c r="F150" i="16"/>
  <c r="P149" i="16"/>
  <c r="O149" i="16"/>
  <c r="G149" i="16"/>
  <c r="F149" i="16"/>
  <c r="P148" i="16"/>
  <c r="O148" i="16"/>
  <c r="G148" i="16"/>
  <c r="F148" i="16"/>
  <c r="P147" i="16"/>
  <c r="O147" i="16"/>
  <c r="G147" i="16"/>
  <c r="F147" i="16"/>
  <c r="P146" i="16"/>
  <c r="O146" i="16"/>
  <c r="G146" i="16"/>
  <c r="F146" i="16"/>
  <c r="O145" i="16"/>
  <c r="P145" i="16" s="1"/>
  <c r="F145" i="16"/>
  <c r="G145" i="16" s="1"/>
  <c r="F122" i="16"/>
  <c r="G122" i="16" s="1"/>
  <c r="F121" i="16"/>
  <c r="G121" i="16" s="1"/>
  <c r="F120" i="16"/>
  <c r="G120" i="16" s="1"/>
  <c r="F119" i="16"/>
  <c r="G119" i="16" s="1"/>
  <c r="F118" i="16"/>
  <c r="G118" i="16" s="1"/>
  <c r="F117" i="16"/>
  <c r="G117" i="16" s="1"/>
  <c r="F116" i="16"/>
  <c r="G116" i="16" s="1"/>
  <c r="F115" i="16"/>
  <c r="G115" i="16" s="1"/>
  <c r="F114" i="16"/>
  <c r="G114" i="16" s="1"/>
  <c r="O94" i="16"/>
  <c r="P94" i="16" s="1"/>
  <c r="F94" i="16"/>
  <c r="O93" i="16"/>
  <c r="P93" i="16" s="1"/>
  <c r="F93" i="16"/>
  <c r="O92" i="16"/>
  <c r="P92" i="16" s="1"/>
  <c r="F92" i="16"/>
  <c r="O91" i="16"/>
  <c r="P91" i="16" s="1"/>
  <c r="F91" i="16"/>
  <c r="O90" i="16"/>
  <c r="P90" i="16" s="1"/>
  <c r="F90" i="16"/>
  <c r="O89" i="16"/>
  <c r="P89" i="16" s="1"/>
  <c r="F89" i="16"/>
  <c r="O88" i="16"/>
  <c r="P88" i="16" s="1"/>
  <c r="F88" i="16"/>
  <c r="O87" i="16"/>
  <c r="P87" i="16" s="1"/>
  <c r="G87" i="16"/>
  <c r="G102" i="16" s="1"/>
  <c r="E194" i="13" s="1"/>
  <c r="F87" i="16"/>
  <c r="O86" i="16"/>
  <c r="P86" i="16" s="1"/>
  <c r="F86" i="16"/>
  <c r="F68" i="16"/>
  <c r="O67" i="16"/>
  <c r="F67" i="16"/>
  <c r="O66" i="16"/>
  <c r="F66" i="16"/>
  <c r="O65" i="16"/>
  <c r="F65" i="16"/>
  <c r="O64" i="16"/>
  <c r="F64" i="16"/>
  <c r="O63" i="16"/>
  <c r="F63" i="16"/>
  <c r="O62" i="16"/>
  <c r="F62" i="16"/>
  <c r="O61" i="16"/>
  <c r="F61" i="16"/>
  <c r="P60" i="16"/>
  <c r="O60" i="16"/>
  <c r="G60" i="16"/>
  <c r="F60" i="16"/>
  <c r="O59" i="16"/>
  <c r="F59" i="16"/>
  <c r="O40" i="16"/>
  <c r="F40" i="16"/>
  <c r="P48" i="16"/>
  <c r="E103" i="13" s="1"/>
  <c r="O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O32" i="16"/>
  <c r="F32" i="16"/>
  <c r="P13" i="16"/>
  <c r="O13" i="16"/>
  <c r="F13" i="16"/>
  <c r="G13" i="16" s="1"/>
  <c r="F12" i="16"/>
  <c r="P11" i="16"/>
  <c r="O11" i="16"/>
  <c r="F11" i="16"/>
  <c r="G11" i="16" s="1"/>
  <c r="P10" i="16"/>
  <c r="O10" i="16"/>
  <c r="F10" i="16"/>
  <c r="G10" i="16" s="1"/>
  <c r="P9" i="16"/>
  <c r="F9" i="16"/>
  <c r="G9" i="16" s="1"/>
  <c r="P8" i="16"/>
  <c r="O8" i="16"/>
  <c r="F8" i="16"/>
  <c r="P7" i="16"/>
  <c r="O7" i="16"/>
  <c r="F7" i="16"/>
  <c r="G7" i="16" s="1"/>
  <c r="P6" i="16"/>
  <c r="F6" i="16"/>
  <c r="G6" i="16" s="1"/>
  <c r="P5" i="16"/>
  <c r="O5" i="16"/>
  <c r="F5" i="16"/>
  <c r="G5" i="16" s="1"/>
  <c r="U166" i="17"/>
  <c r="S166" i="17"/>
  <c r="R166" i="17"/>
  <c r="R167" i="17" s="1"/>
  <c r="J166" i="17"/>
  <c r="H166" i="17"/>
  <c r="G166" i="17"/>
  <c r="G167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U24" i="17"/>
  <c r="S24" i="17"/>
  <c r="R24" i="17"/>
  <c r="R25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U138" i="19"/>
  <c r="S138" i="19"/>
  <c r="R138" i="19"/>
  <c r="J138" i="19"/>
  <c r="H138" i="19"/>
  <c r="G138" i="19"/>
  <c r="G139" i="19" s="1"/>
  <c r="U110" i="19"/>
  <c r="S110" i="19"/>
  <c r="R110" i="19"/>
  <c r="R111" i="19" s="1"/>
  <c r="J110" i="19"/>
  <c r="H110" i="19"/>
  <c r="G110" i="19"/>
  <c r="G111" i="19" s="1"/>
  <c r="U82" i="19"/>
  <c r="S82" i="19"/>
  <c r="R82" i="19"/>
  <c r="R83" i="19" s="1"/>
  <c r="J82" i="19"/>
  <c r="H82" i="19"/>
  <c r="G82" i="19"/>
  <c r="G83" i="19" s="1"/>
  <c r="U53" i="19"/>
  <c r="S53" i="19"/>
  <c r="R53" i="19"/>
  <c r="R54" i="19" s="1"/>
  <c r="J53" i="19"/>
  <c r="H53" i="19"/>
  <c r="G53" i="19"/>
  <c r="G54" i="19" s="1"/>
  <c r="U24" i="19"/>
  <c r="S24" i="19"/>
  <c r="R24" i="19"/>
  <c r="R25" i="19" s="1"/>
  <c r="J24" i="19"/>
  <c r="H24" i="19"/>
  <c r="G24" i="19"/>
  <c r="G25" i="19" s="1"/>
  <c r="J171" i="18"/>
  <c r="H171" i="18"/>
  <c r="G171" i="18"/>
  <c r="G172" i="18" s="1"/>
  <c r="U170" i="18"/>
  <c r="S170" i="18"/>
  <c r="R170" i="18"/>
  <c r="R171" i="18" s="1"/>
  <c r="J143" i="18"/>
  <c r="H143" i="18"/>
  <c r="G143" i="18"/>
  <c r="G144" i="18" s="1"/>
  <c r="U142" i="18"/>
  <c r="S142" i="18"/>
  <c r="R142" i="18"/>
  <c r="R143" i="18" s="1"/>
  <c r="J111" i="18"/>
  <c r="H111" i="18"/>
  <c r="G111" i="18"/>
  <c r="G112" i="18" s="1"/>
  <c r="U110" i="18"/>
  <c r="S110" i="18"/>
  <c r="R111" i="18"/>
  <c r="J82" i="18"/>
  <c r="H82" i="18"/>
  <c r="G82" i="18"/>
  <c r="G83" i="18" s="1"/>
  <c r="U81" i="18"/>
  <c r="S81" i="18"/>
  <c r="R81" i="18"/>
  <c r="R82" i="18" s="1"/>
  <c r="U53" i="18"/>
  <c r="S53" i="18"/>
  <c r="R53" i="18"/>
  <c r="R54" i="18" s="1"/>
  <c r="J53" i="18"/>
  <c r="H53" i="18"/>
  <c r="G53" i="18"/>
  <c r="G54" i="18" s="1"/>
  <c r="U24" i="18"/>
  <c r="S24" i="18"/>
  <c r="R24" i="18"/>
  <c r="R25" i="18" s="1"/>
  <c r="J24" i="18"/>
  <c r="H24" i="18"/>
  <c r="G24" i="18"/>
  <c r="G25" i="18" s="1"/>
  <c r="T4" i="18"/>
  <c r="T3" i="18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J24" i="12"/>
  <c r="H24" i="12"/>
  <c r="G24" i="12"/>
  <c r="G25" i="12" s="1"/>
  <c r="I202" i="11"/>
  <c r="H202" i="11"/>
  <c r="G202" i="11"/>
  <c r="G203" i="11" s="1"/>
  <c r="S201" i="11"/>
  <c r="R201" i="11"/>
  <c r="Q201" i="11"/>
  <c r="Q202" i="11" s="1"/>
  <c r="I169" i="11"/>
  <c r="H169" i="11"/>
  <c r="G169" i="11"/>
  <c r="G170" i="11" s="1"/>
  <c r="S168" i="11"/>
  <c r="R168" i="11"/>
  <c r="Q168" i="11"/>
  <c r="Q169" i="11" s="1"/>
  <c r="I137" i="11"/>
  <c r="H137" i="11"/>
  <c r="G137" i="11"/>
  <c r="G138" i="11" s="1"/>
  <c r="S136" i="11"/>
  <c r="R136" i="11"/>
  <c r="Q136" i="11"/>
  <c r="Q137" i="11" s="1"/>
  <c r="I96" i="11"/>
  <c r="H96" i="11"/>
  <c r="G96" i="11"/>
  <c r="G97" i="11" s="1"/>
  <c r="S95" i="11"/>
  <c r="R95" i="11"/>
  <c r="Q95" i="11"/>
  <c r="Q96" i="11" s="1"/>
  <c r="AC85" i="11"/>
  <c r="S64" i="11"/>
  <c r="R64" i="11"/>
  <c r="Q64" i="11"/>
  <c r="Q65" i="11" s="1"/>
  <c r="I64" i="11"/>
  <c r="H64" i="11"/>
  <c r="G64" i="11"/>
  <c r="G65" i="11" s="1"/>
  <c r="S26" i="11"/>
  <c r="R26" i="11"/>
  <c r="Q26" i="11"/>
  <c r="Q27" i="11" s="1"/>
  <c r="I26" i="11"/>
  <c r="H26" i="11"/>
  <c r="G26" i="11"/>
  <c r="G27" i="11" s="1"/>
  <c r="W174" i="10"/>
  <c r="Z174" i="10" s="1"/>
  <c r="W173" i="10"/>
  <c r="X173" i="10" s="1"/>
  <c r="AB173" i="10" s="1"/>
  <c r="AC173" i="10" s="1"/>
  <c r="H173" i="10"/>
  <c r="W172" i="10"/>
  <c r="Z172" i="10" s="1"/>
  <c r="H172" i="10"/>
  <c r="I172" i="10" s="1"/>
  <c r="M172" i="10" s="1"/>
  <c r="N172" i="10" s="1"/>
  <c r="W171" i="10"/>
  <c r="Z171" i="10" s="1"/>
  <c r="H171" i="10"/>
  <c r="W170" i="10"/>
  <c r="Z170" i="10" s="1"/>
  <c r="H170" i="10"/>
  <c r="K170" i="10" s="1"/>
  <c r="W169" i="10"/>
  <c r="X169" i="10" s="1"/>
  <c r="AB169" i="10" s="1"/>
  <c r="AC169" i="10" s="1"/>
  <c r="H169" i="10"/>
  <c r="W168" i="10"/>
  <c r="Z168" i="10" s="1"/>
  <c r="H168" i="10"/>
  <c r="K168" i="10" s="1"/>
  <c r="W167" i="10"/>
  <c r="Z167" i="10" s="1"/>
  <c r="H167" i="10"/>
  <c r="W166" i="10"/>
  <c r="Z166" i="10" s="1"/>
  <c r="H166" i="10"/>
  <c r="K166" i="10" s="1"/>
  <c r="W165" i="10"/>
  <c r="X165" i="10" s="1"/>
  <c r="AB165" i="10" s="1"/>
  <c r="AC165" i="10" s="1"/>
  <c r="H165" i="10"/>
  <c r="W164" i="10"/>
  <c r="Z164" i="10" s="1"/>
  <c r="H164" i="10"/>
  <c r="I164" i="10" s="1"/>
  <c r="M164" i="10" s="1"/>
  <c r="N164" i="10" s="1"/>
  <c r="W163" i="10"/>
  <c r="Z163" i="10" s="1"/>
  <c r="H163" i="10"/>
  <c r="W162" i="10"/>
  <c r="Z162" i="10" s="1"/>
  <c r="H162" i="10"/>
  <c r="K162" i="10" s="1"/>
  <c r="W161" i="10"/>
  <c r="X161" i="10" s="1"/>
  <c r="AB161" i="10" s="1"/>
  <c r="AC161" i="10" s="1"/>
  <c r="H161" i="10"/>
  <c r="W160" i="10"/>
  <c r="X160" i="10" s="1"/>
  <c r="AB160" i="10" s="1"/>
  <c r="AC160" i="10" s="1"/>
  <c r="H160" i="10"/>
  <c r="I160" i="10" s="1"/>
  <c r="M160" i="10" s="1"/>
  <c r="N160" i="10" s="1"/>
  <c r="W159" i="10"/>
  <c r="Z159" i="10" s="1"/>
  <c r="H159" i="10"/>
  <c r="W158" i="10"/>
  <c r="Z158" i="10" s="1"/>
  <c r="H158" i="10"/>
  <c r="I158" i="10" s="1"/>
  <c r="M158" i="10" s="1"/>
  <c r="N158" i="10" s="1"/>
  <c r="W157" i="10"/>
  <c r="X157" i="10" s="1"/>
  <c r="AB157" i="10" s="1"/>
  <c r="AC157" i="10" s="1"/>
  <c r="H157" i="10"/>
  <c r="W156" i="10"/>
  <c r="Z156" i="10" s="1"/>
  <c r="H156" i="10"/>
  <c r="K156" i="10" s="1"/>
  <c r="H155" i="10"/>
  <c r="I155" i="10" s="1"/>
  <c r="M155" i="10" s="1"/>
  <c r="N155" i="10" s="1"/>
  <c r="W144" i="10"/>
  <c r="X144" i="10" s="1"/>
  <c r="AB144" i="10" s="1"/>
  <c r="AC144" i="10" s="1"/>
  <c r="W143" i="10"/>
  <c r="X143" i="10" s="1"/>
  <c r="AB143" i="10" s="1"/>
  <c r="AC143" i="10" s="1"/>
  <c r="H143" i="10"/>
  <c r="K143" i="10" s="1"/>
  <c r="W142" i="10"/>
  <c r="X142" i="10" s="1"/>
  <c r="AB142" i="10" s="1"/>
  <c r="AC142" i="10" s="1"/>
  <c r="H142" i="10"/>
  <c r="W141" i="10"/>
  <c r="X141" i="10" s="1"/>
  <c r="AB141" i="10" s="1"/>
  <c r="AC141" i="10" s="1"/>
  <c r="H141" i="10"/>
  <c r="K141" i="10" s="1"/>
  <c r="W140" i="10"/>
  <c r="Z140" i="10" s="1"/>
  <c r="H140" i="10"/>
  <c r="K140" i="10" s="1"/>
  <c r="W139" i="10"/>
  <c r="X139" i="10" s="1"/>
  <c r="AB139" i="10" s="1"/>
  <c r="AC139" i="10" s="1"/>
  <c r="H139" i="10"/>
  <c r="K139" i="10" s="1"/>
  <c r="W138" i="10"/>
  <c r="X138" i="10" s="1"/>
  <c r="AB138" i="10" s="1"/>
  <c r="AC138" i="10" s="1"/>
  <c r="H138" i="10"/>
  <c r="K138" i="10" s="1"/>
  <c r="W137" i="10"/>
  <c r="Z137" i="10" s="1"/>
  <c r="H137" i="10"/>
  <c r="K137" i="10" s="1"/>
  <c r="W136" i="10"/>
  <c r="H136" i="10"/>
  <c r="K136" i="10" s="1"/>
  <c r="W135" i="10"/>
  <c r="X135" i="10" s="1"/>
  <c r="AB135" i="10" s="1"/>
  <c r="AC135" i="10" s="1"/>
  <c r="H135" i="10"/>
  <c r="K135" i="10" s="1"/>
  <c r="W134" i="10"/>
  <c r="Z134" i="10" s="1"/>
  <c r="H134" i="10"/>
  <c r="W133" i="10"/>
  <c r="H133" i="10"/>
  <c r="W132" i="10"/>
  <c r="X132" i="10" s="1"/>
  <c r="AB132" i="10" s="1"/>
  <c r="AC132" i="10" s="1"/>
  <c r="H132" i="10"/>
  <c r="K132" i="10" s="1"/>
  <c r="W131" i="10"/>
  <c r="H131" i="10"/>
  <c r="I131" i="10" s="1"/>
  <c r="M131" i="10" s="1"/>
  <c r="N131" i="10" s="1"/>
  <c r="W130" i="10"/>
  <c r="Z130" i="10" s="1"/>
  <c r="H130" i="10"/>
  <c r="I130" i="10" s="1"/>
  <c r="M130" i="10" s="1"/>
  <c r="N130" i="10" s="1"/>
  <c r="W129" i="10"/>
  <c r="Z129" i="10" s="1"/>
  <c r="H129" i="10"/>
  <c r="K129" i="10" s="1"/>
  <c r="W128" i="10"/>
  <c r="X128" i="10" s="1"/>
  <c r="AB128" i="10" s="1"/>
  <c r="AC128" i="10" s="1"/>
  <c r="H128" i="10"/>
  <c r="W127" i="10"/>
  <c r="Z127" i="10" s="1"/>
  <c r="H127" i="10"/>
  <c r="I127" i="10" s="1"/>
  <c r="M127" i="10" s="1"/>
  <c r="N127" i="10" s="1"/>
  <c r="W126" i="10"/>
  <c r="Z126" i="10" s="1"/>
  <c r="H126" i="10"/>
  <c r="I126" i="10" s="1"/>
  <c r="M126" i="10" s="1"/>
  <c r="N126" i="10" s="1"/>
  <c r="H125" i="10"/>
  <c r="K125" i="10" s="1"/>
  <c r="W112" i="10"/>
  <c r="W111" i="10"/>
  <c r="Z111" i="10" s="1"/>
  <c r="H111" i="10"/>
  <c r="I111" i="10" s="1"/>
  <c r="M111" i="10" s="1"/>
  <c r="N111" i="10" s="1"/>
  <c r="W110" i="10"/>
  <c r="X110" i="10" s="1"/>
  <c r="AB110" i="10" s="1"/>
  <c r="AC110" i="10" s="1"/>
  <c r="H110" i="10"/>
  <c r="I110" i="10" s="1"/>
  <c r="M110" i="10" s="1"/>
  <c r="N110" i="10" s="1"/>
  <c r="W109" i="10"/>
  <c r="Z109" i="10" s="1"/>
  <c r="H109" i="10"/>
  <c r="I109" i="10" s="1"/>
  <c r="M109" i="10" s="1"/>
  <c r="N109" i="10" s="1"/>
  <c r="W108" i="10"/>
  <c r="Z108" i="10" s="1"/>
  <c r="H108" i="10"/>
  <c r="W107" i="10"/>
  <c r="H107" i="10"/>
  <c r="W106" i="10"/>
  <c r="Z106" i="10" s="1"/>
  <c r="H106" i="10"/>
  <c r="W105" i="10"/>
  <c r="Z105" i="10" s="1"/>
  <c r="H105" i="10"/>
  <c r="W104" i="10"/>
  <c r="Z104" i="10" s="1"/>
  <c r="H104" i="10"/>
  <c r="W103" i="10"/>
  <c r="Z103" i="10" s="1"/>
  <c r="H103" i="10"/>
  <c r="W102" i="10"/>
  <c r="X102" i="10" s="1"/>
  <c r="AB102" i="10" s="1"/>
  <c r="AC102" i="10" s="1"/>
  <c r="H102" i="10"/>
  <c r="W101" i="10"/>
  <c r="Z101" i="10" s="1"/>
  <c r="H101" i="10"/>
  <c r="W100" i="10"/>
  <c r="X100" i="10" s="1"/>
  <c r="AB100" i="10" s="1"/>
  <c r="AC100" i="10" s="1"/>
  <c r="H100" i="10"/>
  <c r="W99" i="10"/>
  <c r="Z99" i="10" s="1"/>
  <c r="H99" i="10"/>
  <c r="W98" i="10"/>
  <c r="X98" i="10" s="1"/>
  <c r="AB98" i="10" s="1"/>
  <c r="AC98" i="10" s="1"/>
  <c r="H98" i="10"/>
  <c r="W97" i="10"/>
  <c r="H97" i="10"/>
  <c r="W96" i="10"/>
  <c r="X96" i="10" s="1"/>
  <c r="AB96" i="10" s="1"/>
  <c r="AC96" i="10" s="1"/>
  <c r="H96" i="10"/>
  <c r="W95" i="10"/>
  <c r="Z95" i="10" s="1"/>
  <c r="H95" i="10"/>
  <c r="K95" i="10" s="1"/>
  <c r="W94" i="10"/>
  <c r="X94" i="10" s="1"/>
  <c r="AB94" i="10" s="1"/>
  <c r="AC94" i="10" s="1"/>
  <c r="H94" i="10"/>
  <c r="K94" i="10" s="1"/>
  <c r="H93" i="10"/>
  <c r="W81" i="10"/>
  <c r="W80" i="10"/>
  <c r="Z80" i="10" s="1"/>
  <c r="H80" i="10"/>
  <c r="K80" i="10" s="1"/>
  <c r="W79" i="10"/>
  <c r="Z79" i="10" s="1"/>
  <c r="H79" i="10"/>
  <c r="I79" i="10" s="1"/>
  <c r="M79" i="10" s="1"/>
  <c r="N79" i="10" s="1"/>
  <c r="W78" i="10"/>
  <c r="Z78" i="10" s="1"/>
  <c r="H78" i="10"/>
  <c r="W77" i="10"/>
  <c r="H77" i="10"/>
  <c r="W76" i="10"/>
  <c r="Z76" i="10" s="1"/>
  <c r="H76" i="10"/>
  <c r="K76" i="10" s="1"/>
  <c r="W75" i="10"/>
  <c r="X75" i="10" s="1"/>
  <c r="AB75" i="10" s="1"/>
  <c r="AC75" i="10" s="1"/>
  <c r="H75" i="10"/>
  <c r="I75" i="10" s="1"/>
  <c r="M75" i="10" s="1"/>
  <c r="N75" i="10" s="1"/>
  <c r="W74" i="10"/>
  <c r="Z74" i="10" s="1"/>
  <c r="H74" i="10"/>
  <c r="W73" i="10"/>
  <c r="H73" i="10"/>
  <c r="W72" i="10"/>
  <c r="Z72" i="10" s="1"/>
  <c r="H72" i="10"/>
  <c r="K72" i="10" s="1"/>
  <c r="W71" i="10"/>
  <c r="Z71" i="10" s="1"/>
  <c r="H71" i="10"/>
  <c r="I71" i="10" s="1"/>
  <c r="M71" i="10" s="1"/>
  <c r="N71" i="10" s="1"/>
  <c r="W70" i="10"/>
  <c r="Z70" i="10" s="1"/>
  <c r="H70" i="10"/>
  <c r="W69" i="10"/>
  <c r="H69" i="10"/>
  <c r="W68" i="10"/>
  <c r="Z68" i="10" s="1"/>
  <c r="H68" i="10"/>
  <c r="K68" i="10" s="1"/>
  <c r="W67" i="10"/>
  <c r="Z67" i="10" s="1"/>
  <c r="H67" i="10"/>
  <c r="K67" i="10" s="1"/>
  <c r="W66" i="10"/>
  <c r="Z66" i="10" s="1"/>
  <c r="H66" i="10"/>
  <c r="W65" i="10"/>
  <c r="H65" i="10"/>
  <c r="W64" i="10"/>
  <c r="Z64" i="10" s="1"/>
  <c r="H64" i="10"/>
  <c r="K64" i="10" s="1"/>
  <c r="W63" i="10"/>
  <c r="Z63" i="10" s="1"/>
  <c r="H63" i="10"/>
  <c r="I63" i="10" s="1"/>
  <c r="M63" i="10" s="1"/>
  <c r="N63" i="10" s="1"/>
  <c r="H62" i="10"/>
  <c r="K62" i="10" s="1"/>
  <c r="W51" i="10"/>
  <c r="W50" i="10"/>
  <c r="Z50" i="10" s="1"/>
  <c r="H50" i="10"/>
  <c r="K50" i="10" s="1"/>
  <c r="W49" i="10"/>
  <c r="Z49" i="10" s="1"/>
  <c r="H49" i="10"/>
  <c r="I49" i="10" s="1"/>
  <c r="M49" i="10" s="1"/>
  <c r="N49" i="10" s="1"/>
  <c r="W48" i="10"/>
  <c r="Z48" i="10" s="1"/>
  <c r="H48" i="10"/>
  <c r="I48" i="10" s="1"/>
  <c r="M48" i="10" s="1"/>
  <c r="N48" i="10" s="1"/>
  <c r="W47" i="10"/>
  <c r="H47" i="10"/>
  <c r="W46" i="10"/>
  <c r="Z46" i="10" s="1"/>
  <c r="H46" i="10"/>
  <c r="K46" i="10" s="1"/>
  <c r="W45" i="10"/>
  <c r="Z45" i="10" s="1"/>
  <c r="H45" i="10"/>
  <c r="I45" i="10" s="1"/>
  <c r="M45" i="10" s="1"/>
  <c r="N45" i="10" s="1"/>
  <c r="W44" i="10"/>
  <c r="Z44" i="10" s="1"/>
  <c r="H44" i="10"/>
  <c r="K44" i="10" s="1"/>
  <c r="W43" i="10"/>
  <c r="X43" i="10" s="1"/>
  <c r="AB43" i="10" s="1"/>
  <c r="AC43" i="10" s="1"/>
  <c r="H43" i="10"/>
  <c r="I43" i="10" s="1"/>
  <c r="M43" i="10" s="1"/>
  <c r="N43" i="10" s="1"/>
  <c r="W42" i="10"/>
  <c r="Z42" i="10" s="1"/>
  <c r="H42" i="10"/>
  <c r="K42" i="10" s="1"/>
  <c r="W41" i="10"/>
  <c r="X41" i="10" s="1"/>
  <c r="AB41" i="10" s="1"/>
  <c r="AC41" i="10" s="1"/>
  <c r="H41" i="10"/>
  <c r="I41" i="10" s="1"/>
  <c r="M41" i="10" s="1"/>
  <c r="N41" i="10" s="1"/>
  <c r="W40" i="10"/>
  <c r="H40" i="10"/>
  <c r="I40" i="10" s="1"/>
  <c r="M40" i="10" s="1"/>
  <c r="N40" i="10" s="1"/>
  <c r="W39" i="10"/>
  <c r="Z39" i="10" s="1"/>
  <c r="H39" i="10"/>
  <c r="W38" i="10"/>
  <c r="X38" i="10" s="1"/>
  <c r="AB38" i="10" s="1"/>
  <c r="AC38" i="10" s="1"/>
  <c r="H38" i="10"/>
  <c r="K38" i="10" s="1"/>
  <c r="W37" i="10"/>
  <c r="Z37" i="10" s="1"/>
  <c r="H37" i="10"/>
  <c r="I37" i="10" s="1"/>
  <c r="M37" i="10" s="1"/>
  <c r="N37" i="10" s="1"/>
  <c r="W36" i="10"/>
  <c r="Z36" i="10" s="1"/>
  <c r="H36" i="10"/>
  <c r="K36" i="10" s="1"/>
  <c r="W35" i="10"/>
  <c r="X35" i="10" s="1"/>
  <c r="AB35" i="10" s="1"/>
  <c r="AC35" i="10" s="1"/>
  <c r="H35" i="10"/>
  <c r="I35" i="10" s="1"/>
  <c r="M35" i="10" s="1"/>
  <c r="N35" i="10" s="1"/>
  <c r="W34" i="10"/>
  <c r="Z34" i="10" s="1"/>
  <c r="H34" i="10"/>
  <c r="I34" i="10" s="1"/>
  <c r="M34" i="10" s="1"/>
  <c r="N34" i="10" s="1"/>
  <c r="W33" i="10"/>
  <c r="Z33" i="10" s="1"/>
  <c r="H33" i="10"/>
  <c r="I33" i="10" s="1"/>
  <c r="M33" i="10" s="1"/>
  <c r="N33" i="10" s="1"/>
  <c r="H32" i="10"/>
  <c r="K32" i="10" s="1"/>
  <c r="W22" i="10"/>
  <c r="Z22" i="10" s="1"/>
  <c r="W21" i="10"/>
  <c r="Z21" i="10" s="1"/>
  <c r="H21" i="10"/>
  <c r="K21" i="10" s="1"/>
  <c r="W20" i="10"/>
  <c r="X20" i="10" s="1"/>
  <c r="AB20" i="10" s="1"/>
  <c r="AC20" i="10" s="1"/>
  <c r="H20" i="10"/>
  <c r="K20" i="10" s="1"/>
  <c r="W19" i="10"/>
  <c r="Z19" i="10" s="1"/>
  <c r="H19" i="10"/>
  <c r="K19" i="10" s="1"/>
  <c r="W18" i="10"/>
  <c r="Z18" i="10" s="1"/>
  <c r="H18" i="10"/>
  <c r="K18" i="10" s="1"/>
  <c r="W17" i="10"/>
  <c r="Z17" i="10" s="1"/>
  <c r="H17" i="10"/>
  <c r="K17" i="10" s="1"/>
  <c r="W16" i="10"/>
  <c r="X16" i="10" s="1"/>
  <c r="AB16" i="10" s="1"/>
  <c r="AC16" i="10" s="1"/>
  <c r="H16" i="10"/>
  <c r="K16" i="10" s="1"/>
  <c r="W15" i="10"/>
  <c r="Z15" i="10" s="1"/>
  <c r="H15" i="10"/>
  <c r="K15" i="10" s="1"/>
  <c r="W14" i="10"/>
  <c r="X14" i="10" s="1"/>
  <c r="AB14" i="10" s="1"/>
  <c r="AC14" i="10" s="1"/>
  <c r="H14" i="10"/>
  <c r="K14" i="10" s="1"/>
  <c r="W13" i="10"/>
  <c r="Z13" i="10" s="1"/>
  <c r="H13" i="10"/>
  <c r="K13" i="10" s="1"/>
  <c r="W12" i="10"/>
  <c r="X12" i="10" s="1"/>
  <c r="AB12" i="10" s="1"/>
  <c r="AC12" i="10" s="1"/>
  <c r="H12" i="10"/>
  <c r="K12" i="10" s="1"/>
  <c r="W11" i="10"/>
  <c r="Z11" i="10" s="1"/>
  <c r="H11" i="10"/>
  <c r="K11" i="10" s="1"/>
  <c r="W10" i="10"/>
  <c r="X10" i="10" s="1"/>
  <c r="AB10" i="10" s="1"/>
  <c r="AC10" i="10" s="1"/>
  <c r="H10" i="10"/>
  <c r="K10" i="10" s="1"/>
  <c r="W9" i="10"/>
  <c r="Z9" i="10" s="1"/>
  <c r="H9" i="10"/>
  <c r="K9" i="10" s="1"/>
  <c r="W8" i="10"/>
  <c r="X8" i="10" s="1"/>
  <c r="AB8" i="10" s="1"/>
  <c r="AC8" i="10" s="1"/>
  <c r="H8" i="10"/>
  <c r="K8" i="10" s="1"/>
  <c r="W7" i="10"/>
  <c r="Z7" i="10" s="1"/>
  <c r="H7" i="10"/>
  <c r="K7" i="10" s="1"/>
  <c r="W6" i="10"/>
  <c r="X6" i="10" s="1"/>
  <c r="AB6" i="10" s="1"/>
  <c r="AC6" i="10" s="1"/>
  <c r="H6" i="10"/>
  <c r="K6" i="10" s="1"/>
  <c r="W5" i="10"/>
  <c r="Z5" i="10" s="1"/>
  <c r="H5" i="10"/>
  <c r="K5" i="10" s="1"/>
  <c r="W4" i="10"/>
  <c r="X4" i="10" s="1"/>
  <c r="AB4" i="10" s="1"/>
  <c r="AC4" i="10" s="1"/>
  <c r="H4" i="10"/>
  <c r="K4" i="10" s="1"/>
  <c r="H3" i="10"/>
  <c r="I3" i="10" s="1"/>
  <c r="M3" i="10" s="1"/>
  <c r="N3" i="10" s="1"/>
  <c r="T131" i="9"/>
  <c r="S131" i="9"/>
  <c r="R131" i="9"/>
  <c r="R132" i="9" s="1"/>
  <c r="I131" i="9"/>
  <c r="H131" i="9"/>
  <c r="G131" i="9"/>
  <c r="G132" i="9" s="1"/>
  <c r="T108" i="9"/>
  <c r="S108" i="9"/>
  <c r="R108" i="9"/>
  <c r="R109" i="9" s="1"/>
  <c r="T110" i="9" s="1"/>
  <c r="H108" i="9"/>
  <c r="G108" i="9"/>
  <c r="G109" i="9" s="1"/>
  <c r="I110" i="9" s="1"/>
  <c r="T85" i="9"/>
  <c r="S85" i="9"/>
  <c r="R85" i="9"/>
  <c r="R86" i="9" s="1"/>
  <c r="I85" i="9"/>
  <c r="H85" i="9"/>
  <c r="G85" i="9"/>
  <c r="G86" i="9" s="1"/>
  <c r="T61" i="9"/>
  <c r="S61" i="9"/>
  <c r="R61" i="9"/>
  <c r="R62" i="9" s="1"/>
  <c r="J61" i="9"/>
  <c r="I61" i="9"/>
  <c r="H61" i="9"/>
  <c r="G61" i="9"/>
  <c r="G62" i="9" s="1"/>
  <c r="T39" i="9"/>
  <c r="S39" i="9"/>
  <c r="R39" i="9"/>
  <c r="R40" i="9" s="1"/>
  <c r="J39" i="9"/>
  <c r="I39" i="9"/>
  <c r="H39" i="9"/>
  <c r="G39" i="9"/>
  <c r="G40" i="9" s="1"/>
  <c r="U17" i="9"/>
  <c r="S17" i="9"/>
  <c r="R17" i="9"/>
  <c r="R18" i="9" s="1"/>
  <c r="I17" i="9"/>
  <c r="H17" i="9"/>
  <c r="G17" i="9"/>
  <c r="G18" i="9" s="1"/>
  <c r="T4" i="9"/>
  <c r="T17" i="9" s="1"/>
  <c r="U132" i="15"/>
  <c r="R132" i="15"/>
  <c r="R133" i="15" s="1"/>
  <c r="J132" i="15"/>
  <c r="G132" i="15"/>
  <c r="G133" i="15" s="1"/>
  <c r="U109" i="15"/>
  <c r="R109" i="15"/>
  <c r="R110" i="15" s="1"/>
  <c r="J109" i="15"/>
  <c r="G109" i="15"/>
  <c r="G110" i="15" s="1"/>
  <c r="U85" i="15"/>
  <c r="R85" i="15"/>
  <c r="R86" i="15" s="1"/>
  <c r="J85" i="15"/>
  <c r="G85" i="15"/>
  <c r="G86" i="15" s="1"/>
  <c r="U62" i="15"/>
  <c r="R62" i="15"/>
  <c r="R63" i="15" s="1"/>
  <c r="G62" i="15"/>
  <c r="G63" i="15" s="1"/>
  <c r="J61" i="15"/>
  <c r="J60" i="15"/>
  <c r="J59" i="15"/>
  <c r="J58" i="15"/>
  <c r="J57" i="15"/>
  <c r="J56" i="15"/>
  <c r="J55" i="15"/>
  <c r="J54" i="15"/>
  <c r="J53" i="15"/>
  <c r="J52" i="15"/>
  <c r="J51" i="15"/>
  <c r="J50" i="15"/>
  <c r="U38" i="15"/>
  <c r="R38" i="15"/>
  <c r="R39" i="15" s="1"/>
  <c r="J38" i="15"/>
  <c r="G38" i="15"/>
  <c r="G39" i="15" s="1"/>
  <c r="U15" i="15"/>
  <c r="R15" i="15"/>
  <c r="R16" i="15" s="1"/>
  <c r="J15" i="15"/>
  <c r="G15" i="15"/>
  <c r="G16" i="15" s="1"/>
  <c r="U106" i="6"/>
  <c r="R106" i="6"/>
  <c r="R107" i="6" s="1"/>
  <c r="J106" i="6"/>
  <c r="G106" i="6"/>
  <c r="G107" i="6" s="1"/>
  <c r="U87" i="6"/>
  <c r="R87" i="6"/>
  <c r="R88" i="6" s="1"/>
  <c r="J87" i="6"/>
  <c r="G87" i="6"/>
  <c r="G88" i="6" s="1"/>
  <c r="U69" i="6"/>
  <c r="R69" i="6"/>
  <c r="R70" i="6" s="1"/>
  <c r="J69" i="6"/>
  <c r="G69" i="6"/>
  <c r="G70" i="6" s="1"/>
  <c r="U50" i="6"/>
  <c r="R50" i="6"/>
  <c r="R51" i="6" s="1"/>
  <c r="J50" i="6"/>
  <c r="G50" i="6"/>
  <c r="G51" i="6" s="1"/>
  <c r="U32" i="6"/>
  <c r="R32" i="6"/>
  <c r="R33" i="6" s="1"/>
  <c r="J32" i="6"/>
  <c r="G32" i="6"/>
  <c r="G33" i="6" s="1"/>
  <c r="U13" i="6"/>
  <c r="R13" i="6"/>
  <c r="R14" i="6" s="1"/>
  <c r="J13" i="6"/>
  <c r="G13" i="6"/>
  <c r="G14" i="6" s="1"/>
  <c r="S123" i="8"/>
  <c r="Q123" i="8"/>
  <c r="Q124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S15" i="8"/>
  <c r="Q15" i="8"/>
  <c r="Q16" i="8" s="1"/>
  <c r="I15" i="8"/>
  <c r="G15" i="8"/>
  <c r="G16" i="8" s="1"/>
  <c r="T499" i="7"/>
  <c r="R499" i="7"/>
  <c r="R500" i="7" s="1"/>
  <c r="I499" i="7"/>
  <c r="G499" i="7"/>
  <c r="G500" i="7" s="1"/>
  <c r="T430" i="7"/>
  <c r="R430" i="7"/>
  <c r="R431" i="7" s="1"/>
  <c r="I430" i="7"/>
  <c r="G430" i="7"/>
  <c r="G431" i="7" s="1"/>
  <c r="T359" i="7"/>
  <c r="R359" i="7"/>
  <c r="R360" i="7" s="1"/>
  <c r="I359" i="7"/>
  <c r="G359" i="7"/>
  <c r="G360" i="7" s="1"/>
  <c r="T277" i="7"/>
  <c r="R277" i="7"/>
  <c r="R278" i="7" s="1"/>
  <c r="G277" i="7"/>
  <c r="G278" i="7" s="1"/>
  <c r="I226" i="7"/>
  <c r="I225" i="7"/>
  <c r="I224" i="7"/>
  <c r="I223" i="7"/>
  <c r="I222" i="7"/>
  <c r="I221" i="7"/>
  <c r="I220" i="7"/>
  <c r="I219" i="7"/>
  <c r="I218" i="7"/>
  <c r="I217" i="7"/>
  <c r="I216" i="7"/>
  <c r="I215" i="7"/>
  <c r="I214" i="7"/>
  <c r="I213" i="7"/>
  <c r="I212" i="7"/>
  <c r="I211" i="7"/>
  <c r="R197" i="7"/>
  <c r="R198" i="7" s="1"/>
  <c r="G197" i="7"/>
  <c r="G198" i="7" s="1"/>
  <c r="I195" i="7"/>
  <c r="I194" i="7"/>
  <c r="I193" i="7"/>
  <c r="I192" i="7"/>
  <c r="I191" i="7"/>
  <c r="I190" i="7"/>
  <c r="I189" i="7"/>
  <c r="I188" i="7"/>
  <c r="I187" i="7"/>
  <c r="I186" i="7"/>
  <c r="I185" i="7"/>
  <c r="I184" i="7"/>
  <c r="I183" i="7"/>
  <c r="I182" i="7"/>
  <c r="I181" i="7"/>
  <c r="T180" i="7"/>
  <c r="I180" i="7"/>
  <c r="T179" i="7"/>
  <c r="I179" i="7"/>
  <c r="T178" i="7"/>
  <c r="I178" i="7"/>
  <c r="I177" i="7"/>
  <c r="T176" i="7"/>
  <c r="I176" i="7"/>
  <c r="T175" i="7"/>
  <c r="I175" i="7"/>
  <c r="T174" i="7"/>
  <c r="I174" i="7"/>
  <c r="T173" i="7"/>
  <c r="I173" i="7"/>
  <c r="T172" i="7"/>
  <c r="I172" i="7"/>
  <c r="T171" i="7"/>
  <c r="I171" i="7"/>
  <c r="T170" i="7"/>
  <c r="I170" i="7"/>
  <c r="T169" i="7"/>
  <c r="I169" i="7"/>
  <c r="I168" i="7"/>
  <c r="I167" i="7"/>
  <c r="I166" i="7"/>
  <c r="I165" i="7"/>
  <c r="I164" i="7"/>
  <c r="I163" i="7"/>
  <c r="I162" i="7"/>
  <c r="I161" i="7"/>
  <c r="I160" i="7"/>
  <c r="I159" i="7"/>
  <c r="I158" i="7"/>
  <c r="I157" i="7"/>
  <c r="I156" i="7"/>
  <c r="I155" i="7"/>
  <c r="I154" i="7"/>
  <c r="I153" i="7"/>
  <c r="I152" i="7"/>
  <c r="I151" i="7"/>
  <c r="I150" i="7"/>
  <c r="I149" i="7"/>
  <c r="T129" i="7"/>
  <c r="R129" i="7"/>
  <c r="R130" i="7" s="1"/>
  <c r="I129" i="7"/>
  <c r="G129" i="7"/>
  <c r="G130" i="7" s="1"/>
  <c r="X86" i="7"/>
  <c r="T61" i="7"/>
  <c r="R61" i="7"/>
  <c r="R62" i="7" s="1"/>
  <c r="I61" i="7"/>
  <c r="G61" i="7"/>
  <c r="G62" i="7" s="1"/>
  <c r="V162" i="5"/>
  <c r="S162" i="5"/>
  <c r="S163" i="5" s="1"/>
  <c r="J162" i="5"/>
  <c r="G162" i="5"/>
  <c r="G163" i="5" s="1"/>
  <c r="V133" i="5"/>
  <c r="S133" i="5"/>
  <c r="S134" i="5" s="1"/>
  <c r="J133" i="5"/>
  <c r="G133" i="5"/>
  <c r="G134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J50" i="5"/>
  <c r="G50" i="5"/>
  <c r="G51" i="5" s="1"/>
  <c r="V22" i="5"/>
  <c r="S22" i="5"/>
  <c r="S23" i="5" s="1"/>
  <c r="J22" i="5"/>
  <c r="G22" i="5"/>
  <c r="G23" i="5" s="1"/>
  <c r="J183" i="4"/>
  <c r="G183" i="4"/>
  <c r="G184" i="4" s="1"/>
  <c r="J157" i="4"/>
  <c r="G157" i="4"/>
  <c r="G158" i="4" s="1"/>
  <c r="G129" i="4"/>
  <c r="G130" i="4" s="1"/>
  <c r="J114" i="4"/>
  <c r="J113" i="4"/>
  <c r="J112" i="4"/>
  <c r="J103" i="4"/>
  <c r="G103" i="4"/>
  <c r="G104" i="4" s="1"/>
  <c r="J77" i="4"/>
  <c r="G77" i="4"/>
  <c r="G78" i="4" s="1"/>
  <c r="J50" i="4"/>
  <c r="G50" i="4"/>
  <c r="G51" i="4" s="1"/>
  <c r="J22" i="4"/>
  <c r="G22" i="4"/>
  <c r="G23" i="4" s="1"/>
  <c r="V252" i="3"/>
  <c r="S252" i="3"/>
  <c r="S253" i="3" s="1"/>
  <c r="I252" i="3"/>
  <c r="F252" i="3"/>
  <c r="F253" i="3" s="1"/>
  <c r="V209" i="3"/>
  <c r="S209" i="3"/>
  <c r="S210" i="3" s="1"/>
  <c r="I209" i="3"/>
  <c r="F209" i="3"/>
  <c r="F210" i="3" s="1"/>
  <c r="V166" i="3"/>
  <c r="S166" i="3"/>
  <c r="S167" i="3" s="1"/>
  <c r="I166" i="3"/>
  <c r="F166" i="3"/>
  <c r="F167" i="3" s="1"/>
  <c r="V121" i="3"/>
  <c r="S121" i="3"/>
  <c r="S122" i="3" s="1"/>
  <c r="I121" i="3"/>
  <c r="F121" i="3"/>
  <c r="F122" i="3" s="1"/>
  <c r="V78" i="3"/>
  <c r="S78" i="3"/>
  <c r="S79" i="3" s="1"/>
  <c r="I78" i="3"/>
  <c r="F78" i="3"/>
  <c r="F79" i="3" s="1"/>
  <c r="V36" i="3"/>
  <c r="S36" i="3"/>
  <c r="S37" i="3" s="1"/>
  <c r="I36" i="3"/>
  <c r="F36" i="3"/>
  <c r="F37" i="3" s="1"/>
  <c r="U345" i="2"/>
  <c r="R345" i="2"/>
  <c r="R346" i="2" s="1"/>
  <c r="I344" i="2"/>
  <c r="F344" i="2"/>
  <c r="F345" i="2" s="1"/>
  <c r="U286" i="2"/>
  <c r="R286" i="2"/>
  <c r="R287" i="2" s="1"/>
  <c r="I285" i="2"/>
  <c r="F285" i="2"/>
  <c r="F286" i="2" s="1"/>
  <c r="U226" i="2"/>
  <c r="R226" i="2"/>
  <c r="R227" i="2" s="1"/>
  <c r="I225" i="2"/>
  <c r="F225" i="2"/>
  <c r="F226" i="2" s="1"/>
  <c r="U166" i="2"/>
  <c r="R166" i="2"/>
  <c r="R167" i="2" s="1"/>
  <c r="I166" i="2"/>
  <c r="F166" i="2"/>
  <c r="F167" i="2" s="1"/>
  <c r="I109" i="2"/>
  <c r="F109" i="2"/>
  <c r="F110" i="2" s="1"/>
  <c r="U108" i="2"/>
  <c r="R108" i="2"/>
  <c r="R109" i="2" s="1"/>
  <c r="U51" i="2"/>
  <c r="R51" i="2"/>
  <c r="R52" i="2" s="1"/>
  <c r="I51" i="2"/>
  <c r="F51" i="2"/>
  <c r="F52" i="2" s="1"/>
  <c r="W352" i="1"/>
  <c r="U352" i="1"/>
  <c r="S352" i="1"/>
  <c r="K352" i="1"/>
  <c r="I352" i="1"/>
  <c r="G352" i="1"/>
  <c r="W292" i="1"/>
  <c r="U292" i="1"/>
  <c r="S292" i="1"/>
  <c r="K292" i="1"/>
  <c r="I292" i="1"/>
  <c r="G292" i="1"/>
  <c r="W231" i="1"/>
  <c r="U231" i="1"/>
  <c r="S231" i="1"/>
  <c r="K231" i="1"/>
  <c r="I231" i="1"/>
  <c r="G231" i="1"/>
  <c r="W172" i="1"/>
  <c r="U172" i="1"/>
  <c r="S172" i="1"/>
  <c r="K172" i="1"/>
  <c r="I172" i="1"/>
  <c r="G172" i="1"/>
  <c r="W115" i="1"/>
  <c r="U115" i="1"/>
  <c r="S115" i="1"/>
  <c r="K114" i="1"/>
  <c r="I114" i="1"/>
  <c r="G114" i="1"/>
  <c r="W53" i="1"/>
  <c r="U53" i="1"/>
  <c r="S53" i="1"/>
  <c r="K52" i="1"/>
  <c r="I52" i="1"/>
  <c r="G52" i="1"/>
  <c r="K134" i="10" l="1"/>
  <c r="I134" i="10"/>
  <c r="M134" i="10" s="1"/>
  <c r="N134" i="10" s="1"/>
  <c r="I142" i="10"/>
  <c r="M142" i="10" s="1"/>
  <c r="N142" i="10" s="1"/>
  <c r="K142" i="10"/>
  <c r="J276" i="13"/>
  <c r="K8" i="14" s="1"/>
  <c r="K12" i="14" s="1"/>
  <c r="P135" i="31"/>
  <c r="G133" i="16"/>
  <c r="E254" i="13" s="1"/>
  <c r="S125" i="8"/>
  <c r="J246" i="13"/>
  <c r="J8" i="14" s="1"/>
  <c r="J12" i="14" s="1"/>
  <c r="I361" i="7"/>
  <c r="E261" i="13" s="1"/>
  <c r="I501" i="7"/>
  <c r="I38" i="8"/>
  <c r="E79" i="13" s="1"/>
  <c r="J108" i="6"/>
  <c r="U55" i="18"/>
  <c r="E117" i="13" s="1"/>
  <c r="J173" i="18"/>
  <c r="I66" i="11"/>
  <c r="E83" i="13" s="1"/>
  <c r="J87" i="15"/>
  <c r="E203" i="13" s="1"/>
  <c r="J134" i="15"/>
  <c r="T18" i="9"/>
  <c r="T19" i="9" s="1"/>
  <c r="E51" i="13" s="1"/>
  <c r="S170" i="11"/>
  <c r="J55" i="18"/>
  <c r="E85" i="13" s="1"/>
  <c r="J112" i="19"/>
  <c r="E209" i="13" s="1"/>
  <c r="J55" i="17"/>
  <c r="E88" i="13" s="1"/>
  <c r="J168" i="17"/>
  <c r="U112" i="19"/>
  <c r="E239" i="13" s="1"/>
  <c r="J156" i="13"/>
  <c r="G8" i="14" s="1"/>
  <c r="G12" i="14" s="1"/>
  <c r="U64" i="15"/>
  <c r="E173" i="13" s="1"/>
  <c r="U108" i="6"/>
  <c r="J212" i="4"/>
  <c r="E228" i="13" s="1"/>
  <c r="J26" i="12"/>
  <c r="E18" i="13" s="1"/>
  <c r="U111" i="15"/>
  <c r="I432" i="7"/>
  <c r="Z14" i="10"/>
  <c r="V52" i="5"/>
  <c r="E108" i="13" s="1"/>
  <c r="V164" i="5"/>
  <c r="V107" i="5"/>
  <c r="E229" i="13" s="1"/>
  <c r="U131" i="9"/>
  <c r="P75" i="16"/>
  <c r="E164" i="13" s="1"/>
  <c r="X63" i="10"/>
  <c r="AB63" i="10" s="1"/>
  <c r="AC63" i="10" s="1"/>
  <c r="I287" i="2"/>
  <c r="E256" i="13" s="1"/>
  <c r="I38" i="3"/>
  <c r="E8" i="13" s="1"/>
  <c r="I123" i="3"/>
  <c r="E136" i="13" s="1"/>
  <c r="J24" i="4"/>
  <c r="E9" i="13" s="1"/>
  <c r="I204" i="11"/>
  <c r="U84" i="17"/>
  <c r="E181" i="13" s="1"/>
  <c r="G115" i="1"/>
  <c r="G116" i="1" s="1"/>
  <c r="I115" i="1" s="1"/>
  <c r="J117" i="1" s="1"/>
  <c r="E72" i="13" s="1"/>
  <c r="U53" i="2"/>
  <c r="E43" i="13" s="1"/>
  <c r="U168" i="2"/>
  <c r="E166" i="13" s="1"/>
  <c r="J52" i="4"/>
  <c r="E45" i="13" s="1"/>
  <c r="J17" i="15"/>
  <c r="E14" i="13" s="1"/>
  <c r="Z98" i="10"/>
  <c r="J40" i="15"/>
  <c r="E80" i="13" s="1"/>
  <c r="U83" i="18"/>
  <c r="E178" i="13" s="1"/>
  <c r="J84" i="17"/>
  <c r="E150" i="13" s="1"/>
  <c r="L14" i="20"/>
  <c r="E59" i="13" s="1"/>
  <c r="I80" i="10"/>
  <c r="M80" i="10" s="1"/>
  <c r="N80" i="10" s="1"/>
  <c r="U26" i="12"/>
  <c r="E54" i="13" s="1"/>
  <c r="U55" i="19"/>
  <c r="E118" i="13" s="1"/>
  <c r="S173" i="1"/>
  <c r="S174" i="1" s="1"/>
  <c r="U173" i="1" s="1"/>
  <c r="V175" i="1" s="1"/>
  <c r="E165" i="13" s="1"/>
  <c r="U40" i="15"/>
  <c r="U39" i="9"/>
  <c r="L31" i="20"/>
  <c r="E121" i="13" s="1"/>
  <c r="I59" i="8"/>
  <c r="E141" i="13" s="1"/>
  <c r="I104" i="8"/>
  <c r="E262" i="13" s="1"/>
  <c r="J15" i="6"/>
  <c r="E11" i="13" s="1"/>
  <c r="J52" i="6"/>
  <c r="E139" i="13" s="1"/>
  <c r="J89" i="6"/>
  <c r="E260" i="13" s="1"/>
  <c r="T131" i="7"/>
  <c r="E110" i="13" s="1"/>
  <c r="X164" i="10"/>
  <c r="AB164" i="10" s="1"/>
  <c r="AC164" i="10" s="1"/>
  <c r="S138" i="11"/>
  <c r="E236" i="13" s="1"/>
  <c r="J55" i="12"/>
  <c r="E84" i="13" s="1"/>
  <c r="J168" i="12"/>
  <c r="J84" i="19"/>
  <c r="E148" i="13" s="1"/>
  <c r="X18" i="10"/>
  <c r="AB18" i="10" s="1"/>
  <c r="AC18" i="10" s="1"/>
  <c r="Z144" i="10"/>
  <c r="I162" i="10"/>
  <c r="M162" i="10" s="1"/>
  <c r="N162" i="10" s="1"/>
  <c r="G232" i="1"/>
  <c r="G233" i="1" s="1"/>
  <c r="I232" i="1" s="1"/>
  <c r="J234" i="1" s="1"/>
  <c r="E195" i="13" s="1"/>
  <c r="X70" i="10"/>
  <c r="AB70" i="10" s="1"/>
  <c r="AC70" i="10" s="1"/>
  <c r="I64" i="10"/>
  <c r="M64" i="10" s="1"/>
  <c r="N64" i="10" s="1"/>
  <c r="Z96" i="10"/>
  <c r="X37" i="10"/>
  <c r="AB37" i="10" s="1"/>
  <c r="AC37" i="10" s="1"/>
  <c r="K48" i="10"/>
  <c r="I94" i="10"/>
  <c r="M94" i="10" s="1"/>
  <c r="N94" i="10" s="1"/>
  <c r="I125" i="10"/>
  <c r="M125" i="10" s="1"/>
  <c r="N125" i="10" s="1"/>
  <c r="X156" i="10"/>
  <c r="AB156" i="10" s="1"/>
  <c r="AC156" i="10" s="1"/>
  <c r="G163" i="31"/>
  <c r="T197" i="7"/>
  <c r="T199" i="7" s="1"/>
  <c r="E171" i="13" s="1"/>
  <c r="S54" i="1"/>
  <c r="S55" i="1" s="1"/>
  <c r="U54" i="1" s="1"/>
  <c r="V56" i="1" s="1"/>
  <c r="E42" i="13" s="1"/>
  <c r="S293" i="1"/>
  <c r="S294" i="1" s="1"/>
  <c r="U293" i="1" s="1"/>
  <c r="V295" i="1" s="1"/>
  <c r="X67" i="10"/>
  <c r="AB67" i="10" s="1"/>
  <c r="AC67" i="10" s="1"/>
  <c r="I63" i="9"/>
  <c r="E143" i="13" s="1"/>
  <c r="X34" i="10"/>
  <c r="AB34" i="10" s="1"/>
  <c r="AC34" i="10" s="1"/>
  <c r="Z41" i="10"/>
  <c r="X79" i="10"/>
  <c r="AB79" i="10" s="1"/>
  <c r="AC79" i="10" s="1"/>
  <c r="I136" i="10"/>
  <c r="M136" i="10" s="1"/>
  <c r="N136" i="10" s="1"/>
  <c r="K164" i="10"/>
  <c r="X170" i="10"/>
  <c r="AB170" i="10" s="1"/>
  <c r="AC170" i="10" s="1"/>
  <c r="I28" i="11"/>
  <c r="E17" i="13" s="1"/>
  <c r="U55" i="12"/>
  <c r="E116" i="13" s="1"/>
  <c r="J140" i="12"/>
  <c r="E267" i="13" s="1"/>
  <c r="J55" i="19"/>
  <c r="E86" i="13" s="1"/>
  <c r="U55" i="17"/>
  <c r="U168" i="17"/>
  <c r="L101" i="20"/>
  <c r="X49" i="10"/>
  <c r="AB49" i="10" s="1"/>
  <c r="AC49" i="10" s="1"/>
  <c r="K43" i="10"/>
  <c r="X127" i="10"/>
  <c r="AB127" i="10" s="1"/>
  <c r="AC127" i="10" s="1"/>
  <c r="Z135" i="10"/>
  <c r="Z141" i="10"/>
  <c r="G161" i="16"/>
  <c r="K75" i="10"/>
  <c r="Z138" i="10"/>
  <c r="I227" i="2"/>
  <c r="E196" i="13" s="1"/>
  <c r="I346" i="2"/>
  <c r="I80" i="3"/>
  <c r="E74" i="13" s="1"/>
  <c r="I168" i="3"/>
  <c r="E197" i="13" s="1"/>
  <c r="J79" i="4"/>
  <c r="E75" i="13" s="1"/>
  <c r="I125" i="8"/>
  <c r="J34" i="6"/>
  <c r="E77" i="13" s="1"/>
  <c r="S203" i="11"/>
  <c r="U168" i="12"/>
  <c r="U26" i="18"/>
  <c r="E55" i="13" s="1"/>
  <c r="J168" i="19"/>
  <c r="J112" i="17"/>
  <c r="E211" i="13" s="1"/>
  <c r="J185" i="4"/>
  <c r="E198" i="13" s="1"/>
  <c r="I53" i="2"/>
  <c r="E7" i="13" s="1"/>
  <c r="I131" i="7"/>
  <c r="E78" i="13" s="1"/>
  <c r="J125" i="13"/>
  <c r="F8" i="14" s="1"/>
  <c r="F12" i="14" s="1"/>
  <c r="I17" i="8"/>
  <c r="E13" i="13" s="1"/>
  <c r="S82" i="8"/>
  <c r="E232" i="13" s="1"/>
  <c r="J71" i="6"/>
  <c r="E200" i="13" s="1"/>
  <c r="I6" i="10"/>
  <c r="M6" i="10" s="1"/>
  <c r="N6" i="10" s="1"/>
  <c r="X11" i="10"/>
  <c r="AB11" i="10" s="1"/>
  <c r="AC11" i="10" s="1"/>
  <c r="Z143" i="10"/>
  <c r="I170" i="10"/>
  <c r="M170" i="10" s="1"/>
  <c r="N170" i="10" s="1"/>
  <c r="X172" i="10"/>
  <c r="AB172" i="10" s="1"/>
  <c r="AC172" i="10" s="1"/>
  <c r="U112" i="12"/>
  <c r="E237" i="13" s="1"/>
  <c r="J84" i="18"/>
  <c r="E147" i="13" s="1"/>
  <c r="U26" i="19"/>
  <c r="E57" i="13" s="1"/>
  <c r="J105" i="4"/>
  <c r="J111" i="15"/>
  <c r="E263" i="13" s="1"/>
  <c r="I40" i="9"/>
  <c r="I41" i="9" s="1"/>
  <c r="E81" i="13" s="1"/>
  <c r="I168" i="10"/>
  <c r="M168" i="10" s="1"/>
  <c r="N168" i="10" s="1"/>
  <c r="G48" i="16"/>
  <c r="E71" i="13" s="1"/>
  <c r="P163" i="31"/>
  <c r="I7" i="10"/>
  <c r="M7" i="10" s="1"/>
  <c r="N7" i="10" s="1"/>
  <c r="X76" i="10"/>
  <c r="AB76" i="10" s="1"/>
  <c r="AC76" i="10" s="1"/>
  <c r="Z94" i="10"/>
  <c r="Z110" i="10"/>
  <c r="K126" i="10"/>
  <c r="Z157" i="10"/>
  <c r="Z160" i="10"/>
  <c r="X168" i="10"/>
  <c r="AB168" i="10" s="1"/>
  <c r="AC168" i="10" s="1"/>
  <c r="E31" i="20"/>
  <c r="E89" i="13" s="1"/>
  <c r="G293" i="1"/>
  <c r="G294" i="1" s="1"/>
  <c r="I293" i="1" s="1"/>
  <c r="J295" i="1" s="1"/>
  <c r="E255" i="13" s="1"/>
  <c r="I254" i="3"/>
  <c r="I16" i="10"/>
  <c r="M16" i="10" s="1"/>
  <c r="N16" i="10" s="1"/>
  <c r="I166" i="10"/>
  <c r="M166" i="10" s="1"/>
  <c r="N166" i="10" s="1"/>
  <c r="Z173" i="10"/>
  <c r="J84" i="12"/>
  <c r="E146" i="13" s="1"/>
  <c r="G53" i="1"/>
  <c r="G54" i="1" s="1"/>
  <c r="I53" i="1" s="1"/>
  <c r="J55" i="1" s="1"/>
  <c r="E6" i="13" s="1"/>
  <c r="S353" i="1"/>
  <c r="S354" i="1" s="1"/>
  <c r="U353" i="1" s="1"/>
  <c r="V355" i="1" s="1"/>
  <c r="I111" i="2"/>
  <c r="E73" i="13" s="1"/>
  <c r="T361" i="7"/>
  <c r="I11" i="10"/>
  <c r="M11" i="10" s="1"/>
  <c r="N11" i="10" s="1"/>
  <c r="I36" i="10"/>
  <c r="M36" i="10" s="1"/>
  <c r="N36" i="10" s="1"/>
  <c r="X42" i="10"/>
  <c r="AB42" i="10" s="1"/>
  <c r="AC42" i="10" s="1"/>
  <c r="K49" i="10"/>
  <c r="K63" i="10"/>
  <c r="X71" i="10"/>
  <c r="AB71" i="10" s="1"/>
  <c r="AC71" i="10" s="1"/>
  <c r="Z100" i="10"/>
  <c r="I129" i="10"/>
  <c r="M129" i="10" s="1"/>
  <c r="N129" i="10" s="1"/>
  <c r="I132" i="10"/>
  <c r="M132" i="10" s="1"/>
  <c r="N132" i="10" s="1"/>
  <c r="Z142" i="10"/>
  <c r="I156" i="10"/>
  <c r="M156" i="10" s="1"/>
  <c r="N156" i="10" s="1"/>
  <c r="I82" i="8"/>
  <c r="E202" i="13" s="1"/>
  <c r="X95" i="10"/>
  <c r="AB95" i="10" s="1"/>
  <c r="AC95" i="10" s="1"/>
  <c r="X104" i="10"/>
  <c r="AB104" i="10" s="1"/>
  <c r="AC104" i="10" s="1"/>
  <c r="X111" i="10"/>
  <c r="AB111" i="10" s="1"/>
  <c r="AC111" i="10" s="1"/>
  <c r="X126" i="10"/>
  <c r="AB126" i="10" s="1"/>
  <c r="AC126" i="10" s="1"/>
  <c r="X134" i="10"/>
  <c r="AB134" i="10" s="1"/>
  <c r="AC134" i="10" s="1"/>
  <c r="I140" i="10"/>
  <c r="M140" i="10" s="1"/>
  <c r="N140" i="10" s="1"/>
  <c r="X158" i="10"/>
  <c r="AB158" i="10" s="1"/>
  <c r="AC158" i="10" s="1"/>
  <c r="Z169" i="10"/>
  <c r="K172" i="10"/>
  <c r="X174" i="10"/>
  <c r="AB174" i="10" s="1"/>
  <c r="AC174" i="10" s="1"/>
  <c r="U140" i="12"/>
  <c r="J140" i="19"/>
  <c r="E269" i="13" s="1"/>
  <c r="T24" i="17"/>
  <c r="U26" i="17" s="1"/>
  <c r="E58" i="13" s="1"/>
  <c r="G75" i="16"/>
  <c r="E133" i="13" s="1"/>
  <c r="S116" i="1"/>
  <c r="S117" i="1" s="1"/>
  <c r="U116" i="1" s="1"/>
  <c r="I211" i="3"/>
  <c r="E257" i="13" s="1"/>
  <c r="V24" i="5"/>
  <c r="E46" i="13" s="1"/>
  <c r="V80" i="5"/>
  <c r="E169" i="13" s="1"/>
  <c r="V135" i="5"/>
  <c r="T63" i="7"/>
  <c r="E48" i="13" s="1"/>
  <c r="S17" i="8"/>
  <c r="E49" i="13" s="1"/>
  <c r="U52" i="6"/>
  <c r="E170" i="13" s="1"/>
  <c r="Z6" i="10"/>
  <c r="Z10" i="10"/>
  <c r="K34" i="10"/>
  <c r="Z38" i="10"/>
  <c r="K41" i="10"/>
  <c r="X44" i="10"/>
  <c r="AB44" i="10" s="1"/>
  <c r="AC44" i="10" s="1"/>
  <c r="I46" i="10"/>
  <c r="M46" i="10" s="1"/>
  <c r="N46" i="10" s="1"/>
  <c r="Z75" i="10"/>
  <c r="X78" i="10"/>
  <c r="AB78" i="10" s="1"/>
  <c r="AC78" i="10" s="1"/>
  <c r="Z102" i="10"/>
  <c r="K109" i="10"/>
  <c r="Z128" i="10"/>
  <c r="K131" i="10"/>
  <c r="K158" i="10"/>
  <c r="K160" i="10"/>
  <c r="Z165" i="10"/>
  <c r="J26" i="18"/>
  <c r="E19" i="13" s="1"/>
  <c r="J145" i="18"/>
  <c r="E268" i="13" s="1"/>
  <c r="J26" i="17"/>
  <c r="E21" i="13" s="1"/>
  <c r="U110" i="2"/>
  <c r="E105" i="13" s="1"/>
  <c r="U288" i="2"/>
  <c r="G21" i="16"/>
  <c r="E41" i="13" s="1"/>
  <c r="V38" i="3"/>
  <c r="E44" i="13" s="1"/>
  <c r="V123" i="3"/>
  <c r="E167" i="13" s="1"/>
  <c r="V211" i="3"/>
  <c r="J159" i="4"/>
  <c r="E168" i="13" s="1"/>
  <c r="J52" i="5"/>
  <c r="E76" i="13" s="1"/>
  <c r="J107" i="5"/>
  <c r="E199" i="13" s="1"/>
  <c r="J164" i="5"/>
  <c r="S59" i="8"/>
  <c r="E172" i="13" s="1"/>
  <c r="U89" i="6"/>
  <c r="K33" i="10"/>
  <c r="X46" i="10"/>
  <c r="AB46" i="10" s="1"/>
  <c r="AC46" i="10" s="1"/>
  <c r="X50" i="10"/>
  <c r="AB50" i="10" s="1"/>
  <c r="AC50" i="10" s="1"/>
  <c r="X109" i="10"/>
  <c r="AB109" i="10" s="1"/>
  <c r="AC109" i="10" s="1"/>
  <c r="K130" i="10"/>
  <c r="X140" i="10"/>
  <c r="AB140" i="10" s="1"/>
  <c r="AC140" i="10" s="1"/>
  <c r="E14" i="20"/>
  <c r="E23" i="13" s="1"/>
  <c r="E369" i="13"/>
  <c r="N3" i="14" s="1"/>
  <c r="N6" i="14" s="1"/>
  <c r="N15" i="14" s="1"/>
  <c r="T501" i="7"/>
  <c r="U34" i="6"/>
  <c r="E109" i="13" s="1"/>
  <c r="J186" i="13"/>
  <c r="H8" i="14" s="1"/>
  <c r="H12" i="14" s="1"/>
  <c r="S104" i="8"/>
  <c r="U17" i="15"/>
  <c r="J62" i="15"/>
  <c r="J64" i="15" s="1"/>
  <c r="E142" i="13" s="1"/>
  <c r="I10" i="10"/>
  <c r="M10" i="10" s="1"/>
  <c r="N10" i="10" s="1"/>
  <c r="I14" i="10"/>
  <c r="M14" i="10" s="1"/>
  <c r="N14" i="10" s="1"/>
  <c r="I15" i="10"/>
  <c r="M15" i="10" s="1"/>
  <c r="N15" i="10" s="1"/>
  <c r="I19" i="10"/>
  <c r="M19" i="10" s="1"/>
  <c r="N19" i="10" s="1"/>
  <c r="X21" i="10"/>
  <c r="AB21" i="10" s="1"/>
  <c r="AC21" i="10" s="1"/>
  <c r="I38" i="10"/>
  <c r="M38" i="10" s="1"/>
  <c r="N38" i="10" s="1"/>
  <c r="Z43" i="10"/>
  <c r="I72" i="10"/>
  <c r="M72" i="10" s="1"/>
  <c r="N72" i="10" s="1"/>
  <c r="K79" i="10"/>
  <c r="X108" i="10"/>
  <c r="AB108" i="10" s="1"/>
  <c r="AC108" i="10" s="1"/>
  <c r="K110" i="10"/>
  <c r="K111" i="10"/>
  <c r="X130" i="10"/>
  <c r="AB130" i="10" s="1"/>
  <c r="AC130" i="10" s="1"/>
  <c r="Z139" i="10"/>
  <c r="K155" i="10"/>
  <c r="S28" i="11"/>
  <c r="E53" i="13" s="1"/>
  <c r="J26" i="19"/>
  <c r="E20" i="13" s="1"/>
  <c r="U168" i="19"/>
  <c r="J216" i="13"/>
  <c r="I8" i="14" s="1"/>
  <c r="I12" i="14" s="1"/>
  <c r="E307" i="13"/>
  <c r="L3" i="14" s="1"/>
  <c r="L6" i="14" s="1"/>
  <c r="L15" i="14" s="1"/>
  <c r="G173" i="1"/>
  <c r="G174" i="1" s="1"/>
  <c r="I173" i="1" s="1"/>
  <c r="J175" i="1" s="1"/>
  <c r="E134" i="13" s="1"/>
  <c r="I277" i="7"/>
  <c r="I279" i="7" s="1"/>
  <c r="E201" i="13" s="1"/>
  <c r="I168" i="2"/>
  <c r="E135" i="13" s="1"/>
  <c r="T279" i="7"/>
  <c r="E231" i="13" s="1"/>
  <c r="S38" i="8"/>
  <c r="U87" i="15"/>
  <c r="E233" i="13" s="1"/>
  <c r="U134" i="15"/>
  <c r="I18" i="10"/>
  <c r="M18" i="10" s="1"/>
  <c r="N18" i="10" s="1"/>
  <c r="X36" i="10"/>
  <c r="AB36" i="10" s="1"/>
  <c r="AC36" i="10" s="1"/>
  <c r="X45" i="10"/>
  <c r="AB45" i="10" s="1"/>
  <c r="AC45" i="10" s="1"/>
  <c r="I62" i="10"/>
  <c r="M62" i="10" s="1"/>
  <c r="N62" i="10" s="1"/>
  <c r="I67" i="10"/>
  <c r="M67" i="10" s="1"/>
  <c r="N67" i="10" s="1"/>
  <c r="X68" i="10"/>
  <c r="AB68" i="10" s="1"/>
  <c r="AC68" i="10" s="1"/>
  <c r="X106" i="10"/>
  <c r="AB106" i="10" s="1"/>
  <c r="AC106" i="10" s="1"/>
  <c r="I138" i="10"/>
  <c r="M138" i="10" s="1"/>
  <c r="N138" i="10" s="1"/>
  <c r="U144" i="18"/>
  <c r="U84" i="19"/>
  <c r="E179" i="13" s="1"/>
  <c r="P161" i="16"/>
  <c r="G353" i="1"/>
  <c r="G354" i="1" s="1"/>
  <c r="I353" i="1" s="1"/>
  <c r="J355" i="1" s="1"/>
  <c r="U347" i="2"/>
  <c r="V80" i="3"/>
  <c r="E106" i="13" s="1"/>
  <c r="V168" i="3"/>
  <c r="E227" i="13" s="1"/>
  <c r="V254" i="3"/>
  <c r="J129" i="4"/>
  <c r="J131" i="4" s="1"/>
  <c r="E137" i="13" s="1"/>
  <c r="J24" i="5"/>
  <c r="E10" i="13" s="1"/>
  <c r="J80" i="5"/>
  <c r="E138" i="13" s="1"/>
  <c r="J135" i="5"/>
  <c r="E259" i="13" s="1"/>
  <c r="I63" i="7"/>
  <c r="E12" i="13" s="1"/>
  <c r="T432" i="7"/>
  <c r="U15" i="6"/>
  <c r="E47" i="13" s="1"/>
  <c r="H52" i="10"/>
  <c r="H53" i="10" s="1"/>
  <c r="E83" i="20"/>
  <c r="E272" i="13" s="1"/>
  <c r="E101" i="20"/>
  <c r="I197" i="7"/>
  <c r="I199" i="7" s="1"/>
  <c r="E140" i="13" s="1"/>
  <c r="I8" i="10"/>
  <c r="M8" i="10" s="1"/>
  <c r="N8" i="10" s="1"/>
  <c r="X19" i="10"/>
  <c r="AB19" i="10" s="1"/>
  <c r="AC19" i="10" s="1"/>
  <c r="I32" i="10"/>
  <c r="M32" i="10" s="1"/>
  <c r="N32" i="10" s="1"/>
  <c r="K35" i="10"/>
  <c r="K37" i="10"/>
  <c r="K71" i="10"/>
  <c r="X129" i="10"/>
  <c r="AB129" i="10" s="1"/>
  <c r="AC129" i="10" s="1"/>
  <c r="Z132" i="10"/>
  <c r="Z161" i="10"/>
  <c r="X166" i="10"/>
  <c r="AB166" i="10" s="1"/>
  <c r="AC166" i="10" s="1"/>
  <c r="I98" i="11"/>
  <c r="E145" i="13" s="1"/>
  <c r="U140" i="19"/>
  <c r="U140" i="17"/>
  <c r="L83" i="20"/>
  <c r="U71" i="6"/>
  <c r="E230" i="13" s="1"/>
  <c r="U228" i="2"/>
  <c r="E226" i="13" s="1"/>
  <c r="I139" i="11"/>
  <c r="E206" i="13" s="1"/>
  <c r="J112" i="12"/>
  <c r="E207" i="13" s="1"/>
  <c r="S232" i="1"/>
  <c r="S233" i="1" s="1"/>
  <c r="U232" i="1" s="1"/>
  <c r="V234" i="1" s="1"/>
  <c r="E225" i="13" s="1"/>
  <c r="J113" i="18"/>
  <c r="E208" i="13" s="1"/>
  <c r="U112" i="18"/>
  <c r="E238" i="13" s="1"/>
  <c r="P21" i="16"/>
  <c r="T63" i="9"/>
  <c r="E174" i="13" s="1"/>
  <c r="U61" i="9"/>
  <c r="J131" i="9"/>
  <c r="I133" i="9"/>
  <c r="E264" i="13"/>
  <c r="I19" i="9"/>
  <c r="E15" i="13" s="1"/>
  <c r="J17" i="9"/>
  <c r="J85" i="9"/>
  <c r="I87" i="9"/>
  <c r="E204" i="13" s="1"/>
  <c r="I65" i="10"/>
  <c r="M65" i="10" s="1"/>
  <c r="N65" i="10" s="1"/>
  <c r="K65" i="10"/>
  <c r="Z69" i="10"/>
  <c r="X69" i="10"/>
  <c r="AB69" i="10" s="1"/>
  <c r="AC69" i="10" s="1"/>
  <c r="K74" i="10"/>
  <c r="I74" i="10"/>
  <c r="M74" i="10" s="1"/>
  <c r="N74" i="10" s="1"/>
  <c r="X81" i="10"/>
  <c r="AB81" i="10" s="1"/>
  <c r="AC81" i="10" s="1"/>
  <c r="Z81" i="10"/>
  <c r="I98" i="10"/>
  <c r="M98" i="10" s="1"/>
  <c r="N98" i="10" s="1"/>
  <c r="K98" i="10"/>
  <c r="K101" i="10"/>
  <c r="I101" i="10"/>
  <c r="M101" i="10" s="1"/>
  <c r="N101" i="10" s="1"/>
  <c r="I106" i="10"/>
  <c r="M106" i="10" s="1"/>
  <c r="N106" i="10" s="1"/>
  <c r="K106" i="10"/>
  <c r="K108" i="10"/>
  <c r="I108" i="10"/>
  <c r="M108" i="10" s="1"/>
  <c r="N108" i="10" s="1"/>
  <c r="I4" i="10"/>
  <c r="M4" i="10" s="1"/>
  <c r="N4" i="10" s="1"/>
  <c r="X7" i="10"/>
  <c r="AB7" i="10" s="1"/>
  <c r="AC7" i="10" s="1"/>
  <c r="I12" i="10"/>
  <c r="M12" i="10" s="1"/>
  <c r="N12" i="10" s="1"/>
  <c r="X15" i="10"/>
  <c r="AB15" i="10" s="1"/>
  <c r="AC15" i="10" s="1"/>
  <c r="I20" i="10"/>
  <c r="M20" i="10" s="1"/>
  <c r="N20" i="10" s="1"/>
  <c r="I21" i="10"/>
  <c r="M21" i="10" s="1"/>
  <c r="N21" i="10" s="1"/>
  <c r="X22" i="10"/>
  <c r="AB22" i="10" s="1"/>
  <c r="AC22" i="10" s="1"/>
  <c r="K40" i="10"/>
  <c r="I42" i="10"/>
  <c r="M42" i="10" s="1"/>
  <c r="N42" i="10" s="1"/>
  <c r="I5" i="10"/>
  <c r="M5" i="10" s="1"/>
  <c r="N5" i="10" s="1"/>
  <c r="Z8" i="10"/>
  <c r="X9" i="10"/>
  <c r="AB9" i="10" s="1"/>
  <c r="AC9" i="10" s="1"/>
  <c r="I13" i="10"/>
  <c r="M13" i="10" s="1"/>
  <c r="N13" i="10" s="1"/>
  <c r="Z16" i="10"/>
  <c r="X17" i="10"/>
  <c r="AB17" i="10" s="1"/>
  <c r="AC17" i="10" s="1"/>
  <c r="Z35" i="10"/>
  <c r="I39" i="10"/>
  <c r="M39" i="10" s="1"/>
  <c r="N39" i="10" s="1"/>
  <c r="K39" i="10"/>
  <c r="I47" i="10"/>
  <c r="M47" i="10" s="1"/>
  <c r="N47" i="10" s="1"/>
  <c r="K47" i="10"/>
  <c r="X51" i="10"/>
  <c r="AB51" i="10" s="1"/>
  <c r="AC51" i="10" s="1"/>
  <c r="Z51" i="10"/>
  <c r="Z65" i="10"/>
  <c r="X65" i="10"/>
  <c r="AB65" i="10" s="1"/>
  <c r="AC65" i="10" s="1"/>
  <c r="I68" i="10"/>
  <c r="M68" i="10" s="1"/>
  <c r="N68" i="10" s="1"/>
  <c r="K70" i="10"/>
  <c r="I70" i="10"/>
  <c r="M70" i="10" s="1"/>
  <c r="N70" i="10" s="1"/>
  <c r="X72" i="10"/>
  <c r="AB72" i="10" s="1"/>
  <c r="AC72" i="10" s="1"/>
  <c r="I77" i="10"/>
  <c r="M77" i="10" s="1"/>
  <c r="N77" i="10" s="1"/>
  <c r="K77" i="10"/>
  <c r="H82" i="10"/>
  <c r="H83" i="10" s="1"/>
  <c r="I95" i="10"/>
  <c r="M95" i="10" s="1"/>
  <c r="N95" i="10" s="1"/>
  <c r="I100" i="10"/>
  <c r="M100" i="10" s="1"/>
  <c r="N100" i="10" s="1"/>
  <c r="K100" i="10"/>
  <c r="K103" i="10"/>
  <c r="I103" i="10"/>
  <c r="M103" i="10" s="1"/>
  <c r="N103" i="10" s="1"/>
  <c r="Z131" i="10"/>
  <c r="X131" i="10"/>
  <c r="AB131" i="10" s="1"/>
  <c r="AC131" i="10" s="1"/>
  <c r="T41" i="9"/>
  <c r="T133" i="9"/>
  <c r="W53" i="10"/>
  <c r="W54" i="10" s="1"/>
  <c r="X33" i="10"/>
  <c r="AB33" i="10" s="1"/>
  <c r="AC33" i="10" s="1"/>
  <c r="H23" i="10"/>
  <c r="H24" i="10" s="1"/>
  <c r="Z40" i="10"/>
  <c r="X40" i="10"/>
  <c r="AB40" i="10" s="1"/>
  <c r="AC40" i="10" s="1"/>
  <c r="K66" i="10"/>
  <c r="I66" i="10"/>
  <c r="M66" i="10" s="1"/>
  <c r="N66" i="10" s="1"/>
  <c r="I73" i="10"/>
  <c r="M73" i="10" s="1"/>
  <c r="N73" i="10" s="1"/>
  <c r="K73" i="10"/>
  <c r="Z77" i="10"/>
  <c r="X77" i="10"/>
  <c r="AB77" i="10" s="1"/>
  <c r="AC77" i="10" s="1"/>
  <c r="K97" i="10"/>
  <c r="I97" i="10"/>
  <c r="M97" i="10" s="1"/>
  <c r="N97" i="10" s="1"/>
  <c r="I102" i="10"/>
  <c r="M102" i="10" s="1"/>
  <c r="N102" i="10" s="1"/>
  <c r="K102" i="10"/>
  <c r="K105" i="10"/>
  <c r="I105" i="10"/>
  <c r="M105" i="10" s="1"/>
  <c r="N105" i="10" s="1"/>
  <c r="Z47" i="10"/>
  <c r="X47" i="10"/>
  <c r="AB47" i="10" s="1"/>
  <c r="AC47" i="10" s="1"/>
  <c r="K3" i="10"/>
  <c r="K23" i="10" s="1"/>
  <c r="Z4" i="10"/>
  <c r="X5" i="10"/>
  <c r="AB5" i="10" s="1"/>
  <c r="AC5" i="10" s="1"/>
  <c r="I9" i="10"/>
  <c r="M9" i="10" s="1"/>
  <c r="N9" i="10" s="1"/>
  <c r="Z12" i="10"/>
  <c r="X13" i="10"/>
  <c r="AB13" i="10" s="1"/>
  <c r="AC13" i="10" s="1"/>
  <c r="I17" i="10"/>
  <c r="M17" i="10" s="1"/>
  <c r="N17" i="10" s="1"/>
  <c r="Z20" i="10"/>
  <c r="X39" i="10"/>
  <c r="AB39" i="10" s="1"/>
  <c r="AC39" i="10" s="1"/>
  <c r="I44" i="10"/>
  <c r="M44" i="10" s="1"/>
  <c r="N44" i="10" s="1"/>
  <c r="K45" i="10"/>
  <c r="I50" i="10"/>
  <c r="M50" i="10" s="1"/>
  <c r="N50" i="10" s="1"/>
  <c r="X64" i="10"/>
  <c r="AB64" i="10" s="1"/>
  <c r="AC64" i="10" s="1"/>
  <c r="I69" i="10"/>
  <c r="M69" i="10" s="1"/>
  <c r="N69" i="10" s="1"/>
  <c r="K69" i="10"/>
  <c r="Z73" i="10"/>
  <c r="X73" i="10"/>
  <c r="AB73" i="10" s="1"/>
  <c r="AC73" i="10" s="1"/>
  <c r="I76" i="10"/>
  <c r="M76" i="10" s="1"/>
  <c r="N76" i="10" s="1"/>
  <c r="K78" i="10"/>
  <c r="I78" i="10"/>
  <c r="M78" i="10" s="1"/>
  <c r="N78" i="10" s="1"/>
  <c r="X80" i="10"/>
  <c r="AB80" i="10" s="1"/>
  <c r="AC80" i="10" s="1"/>
  <c r="I96" i="10"/>
  <c r="M96" i="10" s="1"/>
  <c r="N96" i="10" s="1"/>
  <c r="K96" i="10"/>
  <c r="Z97" i="10"/>
  <c r="X97" i="10"/>
  <c r="AB97" i="10" s="1"/>
  <c r="AC97" i="10" s="1"/>
  <c r="K99" i="10"/>
  <c r="I99" i="10"/>
  <c r="M99" i="10" s="1"/>
  <c r="N99" i="10" s="1"/>
  <c r="I104" i="10"/>
  <c r="M104" i="10" s="1"/>
  <c r="N104" i="10" s="1"/>
  <c r="K104" i="10"/>
  <c r="K107" i="10"/>
  <c r="I107" i="10"/>
  <c r="M107" i="10" s="1"/>
  <c r="N107" i="10" s="1"/>
  <c r="W24" i="10"/>
  <c r="W25" i="10" s="1"/>
  <c r="Z107" i="10"/>
  <c r="X107" i="10"/>
  <c r="AB107" i="10" s="1"/>
  <c r="AC107" i="10" s="1"/>
  <c r="K93" i="10"/>
  <c r="H113" i="10"/>
  <c r="H114" i="10" s="1"/>
  <c r="K128" i="10"/>
  <c r="I128" i="10"/>
  <c r="M128" i="10" s="1"/>
  <c r="N128" i="10" s="1"/>
  <c r="I133" i="10"/>
  <c r="I139" i="10"/>
  <c r="K163" i="10"/>
  <c r="I163" i="10"/>
  <c r="M163" i="10" s="1"/>
  <c r="N163" i="10" s="1"/>
  <c r="X48" i="10"/>
  <c r="AB48" i="10" s="1"/>
  <c r="AC48" i="10" s="1"/>
  <c r="X66" i="10"/>
  <c r="AB66" i="10" s="1"/>
  <c r="AC66" i="10" s="1"/>
  <c r="X74" i="10"/>
  <c r="AB74" i="10" s="1"/>
  <c r="AC74" i="10" s="1"/>
  <c r="I93" i="10"/>
  <c r="M93" i="10" s="1"/>
  <c r="N93" i="10" s="1"/>
  <c r="W114" i="10"/>
  <c r="W115" i="10" s="1"/>
  <c r="Z112" i="10"/>
  <c r="X112" i="10"/>
  <c r="AB112" i="10" s="1"/>
  <c r="AC112" i="10" s="1"/>
  <c r="X133" i="10"/>
  <c r="AB133" i="10" s="1"/>
  <c r="AC133" i="10" s="1"/>
  <c r="Z133" i="10"/>
  <c r="K165" i="10"/>
  <c r="I165" i="10"/>
  <c r="M165" i="10" s="1"/>
  <c r="N165" i="10" s="1"/>
  <c r="X99" i="10"/>
  <c r="AB99" i="10" s="1"/>
  <c r="AC99" i="10" s="1"/>
  <c r="X101" i="10"/>
  <c r="AB101" i="10" s="1"/>
  <c r="AC101" i="10" s="1"/>
  <c r="X103" i="10"/>
  <c r="AB103" i="10" s="1"/>
  <c r="AC103" i="10" s="1"/>
  <c r="X105" i="10"/>
  <c r="AB105" i="10" s="1"/>
  <c r="AC105" i="10" s="1"/>
  <c r="K127" i="10"/>
  <c r="Z136" i="10"/>
  <c r="X136" i="10"/>
  <c r="AB136" i="10" s="1"/>
  <c r="AC136" i="10" s="1"/>
  <c r="I143" i="10"/>
  <c r="M143" i="10" s="1"/>
  <c r="N143" i="10" s="1"/>
  <c r="W83" i="10"/>
  <c r="W84" i="10" s="1"/>
  <c r="K171" i="10"/>
  <c r="I171" i="10"/>
  <c r="M171" i="10" s="1"/>
  <c r="N171" i="10" s="1"/>
  <c r="K161" i="10"/>
  <c r="I161" i="10"/>
  <c r="M161" i="10" s="1"/>
  <c r="N161" i="10" s="1"/>
  <c r="S66" i="11"/>
  <c r="E115" i="13" s="1"/>
  <c r="L65" i="20"/>
  <c r="E242" i="13" s="1"/>
  <c r="K157" i="10"/>
  <c r="I157" i="10"/>
  <c r="M157" i="10" s="1"/>
  <c r="N157" i="10" s="1"/>
  <c r="H175" i="10"/>
  <c r="H176" i="10" s="1"/>
  <c r="U84" i="12"/>
  <c r="E177" i="13" s="1"/>
  <c r="I135" i="10"/>
  <c r="M135" i="10" s="1"/>
  <c r="N135" i="10" s="1"/>
  <c r="H145" i="10"/>
  <c r="H146" i="10" s="1"/>
  <c r="X162" i="10"/>
  <c r="AB162" i="10" s="1"/>
  <c r="AC162" i="10" s="1"/>
  <c r="K167" i="10"/>
  <c r="I167" i="10"/>
  <c r="M167" i="10" s="1"/>
  <c r="N167" i="10" s="1"/>
  <c r="K173" i="10"/>
  <c r="I173" i="10"/>
  <c r="M173" i="10" s="1"/>
  <c r="N173" i="10" s="1"/>
  <c r="S97" i="11"/>
  <c r="E176" i="13" s="1"/>
  <c r="E338" i="13"/>
  <c r="M3" i="14" s="1"/>
  <c r="M6" i="14" s="1"/>
  <c r="M15" i="14" s="1"/>
  <c r="I171" i="11"/>
  <c r="E266" i="13" s="1"/>
  <c r="U172" i="18"/>
  <c r="W146" i="10"/>
  <c r="W147" i="10" s="1"/>
  <c r="I141" i="10"/>
  <c r="M141" i="10" s="1"/>
  <c r="N141" i="10" s="1"/>
  <c r="K159" i="10"/>
  <c r="I159" i="10"/>
  <c r="M159" i="10" s="1"/>
  <c r="N159" i="10" s="1"/>
  <c r="U112" i="17"/>
  <c r="E241" i="13" s="1"/>
  <c r="P102" i="16"/>
  <c r="E224" i="13" s="1"/>
  <c r="I137" i="10"/>
  <c r="M137" i="10" s="1"/>
  <c r="N137" i="10" s="1"/>
  <c r="W176" i="10"/>
  <c r="W177" i="10" s="1"/>
  <c r="K169" i="10"/>
  <c r="I169" i="10"/>
  <c r="M169" i="10" s="1"/>
  <c r="N169" i="10" s="1"/>
  <c r="J140" i="17"/>
  <c r="E271" i="13" s="1"/>
  <c r="X137" i="10"/>
  <c r="AB137" i="10" s="1"/>
  <c r="AC137" i="10" s="1"/>
  <c r="X159" i="10"/>
  <c r="AB159" i="10" s="1"/>
  <c r="AC159" i="10" s="1"/>
  <c r="X163" i="10"/>
  <c r="AB163" i="10" s="1"/>
  <c r="AC163" i="10" s="1"/>
  <c r="X167" i="10"/>
  <c r="AB167" i="10" s="1"/>
  <c r="AC167" i="10" s="1"/>
  <c r="X171" i="10"/>
  <c r="AB171" i="10" s="1"/>
  <c r="AC171" i="10" s="1"/>
  <c r="M133" i="10" l="1"/>
  <c r="N133" i="10" s="1"/>
  <c r="K133" i="10"/>
  <c r="M139" i="10"/>
  <c r="N139" i="10" s="1"/>
  <c r="N145" i="10" s="1"/>
  <c r="E112" i="13"/>
  <c r="Z176" i="10"/>
  <c r="AA178" i="10" s="1"/>
  <c r="AC176" i="10"/>
  <c r="N52" i="10"/>
  <c r="Z53" i="10"/>
  <c r="AA55" i="10" s="1"/>
  <c r="E114" i="13" s="1"/>
  <c r="K52" i="10"/>
  <c r="L54" i="10" s="1"/>
  <c r="E82" i="13" s="1"/>
  <c r="E94" i="13" s="1"/>
  <c r="E3" i="14" s="1"/>
  <c r="E6" i="14" s="1"/>
  <c r="E15" i="14" s="1"/>
  <c r="N175" i="10"/>
  <c r="K82" i="10"/>
  <c r="L84" i="10" s="1"/>
  <c r="E144" i="13" s="1"/>
  <c r="E156" i="13" s="1"/>
  <c r="G3" i="14" s="1"/>
  <c r="G6" i="14" s="1"/>
  <c r="G15" i="14" s="1"/>
  <c r="Z83" i="10"/>
  <c r="AA85" i="10" s="1"/>
  <c r="E175" i="13" s="1"/>
  <c r="E187" i="13" s="1"/>
  <c r="H3" i="14" s="1"/>
  <c r="H6" i="14" s="1"/>
  <c r="H15" i="14" s="1"/>
  <c r="AC114" i="10"/>
  <c r="AC146" i="10"/>
  <c r="Z146" i="10"/>
  <c r="AA148" i="10" s="1"/>
  <c r="L25" i="10"/>
  <c r="E16" i="13" s="1"/>
  <c r="AC24" i="10"/>
  <c r="N82" i="10"/>
  <c r="Z114" i="10"/>
  <c r="AA116" i="10" s="1"/>
  <c r="E235" i="13" s="1"/>
  <c r="E5" i="13"/>
  <c r="N23" i="10"/>
  <c r="AC83" i="10"/>
  <c r="AC53" i="10"/>
  <c r="N113" i="10"/>
  <c r="K113" i="10"/>
  <c r="L115" i="10" s="1"/>
  <c r="E205" i="13" s="1"/>
  <c r="E217" i="13" s="1"/>
  <c r="I3" i="14" s="1"/>
  <c r="I6" i="14" s="1"/>
  <c r="I15" i="14" s="1"/>
  <c r="K175" i="10"/>
  <c r="L177" i="10" s="1"/>
  <c r="K145" i="10"/>
  <c r="L147" i="10" s="1"/>
  <c r="Z24" i="10"/>
  <c r="AA26" i="10" s="1"/>
  <c r="E52" i="13" s="1"/>
  <c r="E63" i="13" s="1"/>
  <c r="D3" i="14" s="1"/>
  <c r="D6" i="14" s="1"/>
  <c r="D15" i="14" s="1"/>
  <c r="E265" i="13" l="1"/>
  <c r="E277" i="13" s="1"/>
  <c r="K3" i="14" s="1"/>
  <c r="K6" i="14" s="1"/>
  <c r="K15" i="14" s="1"/>
  <c r="E126" i="13"/>
  <c r="F3" i="14" s="1"/>
  <c r="F6" i="14" s="1"/>
  <c r="F15" i="14" s="1"/>
  <c r="E32" i="13"/>
  <c r="C3" i="14" s="1"/>
  <c r="C6" i="14" s="1"/>
  <c r="C15" i="14" s="1"/>
  <c r="T87" i="9"/>
  <c r="E234" i="13" s="1"/>
  <c r="E247" i="13" s="1"/>
  <c r="J3" i="14" s="1"/>
  <c r="J6" i="14" s="1"/>
  <c r="J15" i="14" s="1"/>
  <c r="O15" i="14" l="1"/>
  <c r="AA81" i="7"/>
</calcChain>
</file>

<file path=xl/sharedStrings.xml><?xml version="1.0" encoding="utf-8"?>
<sst xmlns="http://schemas.openxmlformats.org/spreadsheetml/2006/main" count="11318" uniqueCount="977">
  <si>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</si>
  <si>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</si>
  <si>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</si>
  <si>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</si>
  <si>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</si>
  <si>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</si>
  <si>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</si>
  <si>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</si>
  <si>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</si>
  <si>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</si>
  <si>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</si>
  <si>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</si>
  <si>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</si>
  <si>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</si>
  <si>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</si>
  <si>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</si>
  <si>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</si>
  <si>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</si>
  <si>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</si>
  <si>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</si>
  <si>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</si>
  <si>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</si>
  <si>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</si>
  <si>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</si>
  <si>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</si>
  <si>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</si>
  <si>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</si>
  <si>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</si>
  <si>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</si>
  <si>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</si>
  <si>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</si>
  <si>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</si>
  <si>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</si>
  <si>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</si>
  <si>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</si>
  <si>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</si>
  <si>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</si>
  <si>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</si>
  <si>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</si>
  <si>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</si>
  <si>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</si>
  <si>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</si>
  <si>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</si>
  <si>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</si>
  <si>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</si>
  <si>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</si>
  <si>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</si>
  <si>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</si>
  <si>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</si>
  <si>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</si>
  <si>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</si>
  <si>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</si>
  <si>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</si>
  <si>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</si>
  <si>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</si>
  <si>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</si>
  <si>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</si>
  <si>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</si>
  <si>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</si>
  <si>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</si>
  <si>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</si>
  <si>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</si>
  <si>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</si>
  <si>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</si>
  <si>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</si>
  <si>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</si>
  <si>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</si>
  <si>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</si>
  <si>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</si>
  <si>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</si>
  <si>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</si>
  <si>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</si>
  <si>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</si>
  <si>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</si>
  <si>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</si>
  <si>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</si>
  <si>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</si>
  <si>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</si>
  <si>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</si>
  <si>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</si>
  <si>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</si>
  <si>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</si>
  <si>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</si>
  <si>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</si>
  <si>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</si>
  <si>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</si>
  <si>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</si>
  <si>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</si>
  <si>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</si>
  <si>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</si>
  <si>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</si>
  <si>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</si>
  <si>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</si>
  <si>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</si>
  <si>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</si>
  <si>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</si>
  <si>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</si>
  <si>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</si>
  <si>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</si>
  <si>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</si>
  <si>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</si>
  <si>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</si>
  <si>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</si>
  <si>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</si>
  <si>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</si>
  <si>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</si>
  <si>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</si>
  <si>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</si>
  <si>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</si>
  <si>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</si>
  <si>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</si>
  <si>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</si>
  <si>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</si>
  <si>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</si>
  <si>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</si>
  <si>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</si>
  <si>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</si>
  <si>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</si>
  <si>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</si>
  <si>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</si>
  <si>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</si>
  <si>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</si>
  <si>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</si>
  <si>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</si>
  <si>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</si>
  <si>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</si>
  <si>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</si>
  <si>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</si>
  <si>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</si>
  <si>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</si>
  <si>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</si>
  <si>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</si>
  <si>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</si>
  <si>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</si>
  <si>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</si>
  <si>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</si>
  <si>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</si>
  <si>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</si>
  <si>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</si>
  <si>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</si>
  <si>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</si>
  <si>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</si>
  <si>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</si>
  <si>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</si>
  <si>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</si>
  <si>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</si>
  <si>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</si>
  <si>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</si>
  <si>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</si>
  <si>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</si>
  <si>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</si>
  <si>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</si>
  <si>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</si>
  <si>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</si>
  <si>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</si>
  <si>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</si>
  <si>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</si>
  <si>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</si>
  <si>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</si>
  <si>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</si>
  <si>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</si>
  <si>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</si>
  <si>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</si>
  <si>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</si>
  <si>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</si>
  <si>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</si>
  <si>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</si>
  <si>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</si>
  <si>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</si>
  <si>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</si>
  <si>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</si>
  <si>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</si>
  <si>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</si>
  <si>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</si>
  <si>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</si>
  <si>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</si>
  <si>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</si>
  <si>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</si>
  <si>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</si>
  <si>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</si>
  <si>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</si>
  <si>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</si>
  <si>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</si>
  <si>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</si>
  <si>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</si>
  <si>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</si>
  <si>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</si>
  <si>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</si>
  <si>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</si>
  <si>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</si>
  <si>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</si>
  <si>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</si>
  <si>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</si>
  <si>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</si>
  <si>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</si>
  <si>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</si>
  <si>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</si>
  <si>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</si>
  <si>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</si>
  <si>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</si>
  <si>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</si>
  <si>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</si>
  <si>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</si>
  <si>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</si>
  <si>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</si>
  <si>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</si>
  <si>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</si>
  <si>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</si>
  <si>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</si>
  <si>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</si>
  <si>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</si>
  <si>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</si>
  <si>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</si>
  <si>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</si>
  <si>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</si>
  <si>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</si>
  <si>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</si>
  <si>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</si>
  <si>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</si>
  <si>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</si>
  <si>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</si>
  <si>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</si>
  <si>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</si>
  <si>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</si>
  <si>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</si>
  <si>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</si>
  <si>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</si>
  <si>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</si>
  <si>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</si>
  <si>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</si>
  <si>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</si>
  <si>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</si>
  <si>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</si>
  <si>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</si>
  <si>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</si>
  <si>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</si>
  <si>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</si>
  <si>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</si>
  <si>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</si>
  <si>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</si>
  <si>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</si>
  <si>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</si>
  <si>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</si>
  <si>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</si>
  <si>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</si>
  <si>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</si>
  <si>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</si>
  <si>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</si>
  <si>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</si>
  <si>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</si>
  <si>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</si>
  <si>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</si>
  <si>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</si>
  <si>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</si>
  <si>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</si>
  <si>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</si>
  <si>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</si>
  <si>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</si>
  <si>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</si>
  <si>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</si>
  <si>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</si>
  <si>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</si>
  <si>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</si>
  <si>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</si>
  <si>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</si>
  <si>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</si>
  <si>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</si>
  <si>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</si>
  <si>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</si>
  <si>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</si>
  <si>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</si>
  <si>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</si>
  <si>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</si>
  <si>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</si>
  <si>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</si>
  <si>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</si>
  <si>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</si>
  <si>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</si>
  <si>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</si>
  <si>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</si>
  <si>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</si>
  <si>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</si>
  <si>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</si>
  <si>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</si>
  <si>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</si>
  <si>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</si>
  <si>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</si>
  <si>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</si>
  <si>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</si>
  <si>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</si>
  <si>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</si>
  <si>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</si>
  <si>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</si>
  <si>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</si>
  <si>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</si>
  <si>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</si>
  <si>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</si>
  <si>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</si>
  <si>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</si>
  <si>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</si>
  <si>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</si>
  <si>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</si>
  <si>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</si>
  <si>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</si>
  <si>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</si>
  <si>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</si>
  <si>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</si>
  <si>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</si>
  <si>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</si>
  <si>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</si>
  <si>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</si>
  <si>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</si>
  <si>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</si>
  <si>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</si>
  <si>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</si>
  <si>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</si>
  <si>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</si>
  <si>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</si>
  <si>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</si>
  <si>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</si>
  <si>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</si>
  <si>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</si>
  <si>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</si>
  <si>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</si>
  <si>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</si>
  <si>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</si>
  <si>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</si>
  <si>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</si>
  <si>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</si>
  <si>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</si>
  <si>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</si>
  <si>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</si>
  <si>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</si>
  <si>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</si>
  <si>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</si>
  <si>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</si>
  <si>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</si>
  <si>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</si>
  <si>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</si>
  <si>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</si>
  <si>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</si>
  <si>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</si>
  <si>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</si>
  <si>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</si>
  <si>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</si>
  <si>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</si>
  <si>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</si>
  <si>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</si>
  <si>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</si>
  <si>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</si>
  <si>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</si>
  <si>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</si>
  <si>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</si>
  <si>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</si>
  <si>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</si>
  <si>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</si>
  <si>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</si>
  <si>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</si>
  <si>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</si>
  <si>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</si>
  <si>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</si>
  <si>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</si>
  <si>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</si>
  <si>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</si>
  <si>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</si>
  <si>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</si>
  <si>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</si>
  <si>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</si>
  <si>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</si>
  <si>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</si>
  <si>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</si>
  <si>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</si>
  <si>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</si>
  <si>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</si>
  <si>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</si>
  <si>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</si>
  <si>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</si>
  <si>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</si>
  <si>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</si>
  <si>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</si>
  <si>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</si>
  <si>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</si>
  <si>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</si>
  <si>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</si>
  <si>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</si>
  <si>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</si>
  <si>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</si>
  <si>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</si>
  <si>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</si>
  <si>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</si>
  <si>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</si>
  <si>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</si>
  <si>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</si>
  <si>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</si>
  <si>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</si>
  <si>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</si>
  <si>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</si>
  <si>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</si>
  <si>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</si>
  <si>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</si>
  <si>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</si>
  <si>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</si>
  <si>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</si>
  <si>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</si>
  <si>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</si>
  <si>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</si>
  <si>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</si>
  <si>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</si>
  <si>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</si>
  <si>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</si>
  <si>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</si>
  <si>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</si>
  <si>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</si>
  <si>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</si>
  <si>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</si>
  <si>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</si>
  <si>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</si>
  <si>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</si>
  <si>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</si>
  <si>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</si>
  <si>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</si>
  <si>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</si>
  <si>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</si>
  <si>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</si>
  <si>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</si>
  <si>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</si>
  <si>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</si>
  <si>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</si>
  <si>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</si>
  <si>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</si>
  <si>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</si>
  <si>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</si>
  <si>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</si>
  <si>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</si>
  <si>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</si>
  <si>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</si>
  <si>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</si>
  <si>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</si>
  <si>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</si>
  <si>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</si>
  <si>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</si>
  <si>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</si>
  <si>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</si>
  <si>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</si>
  <si>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</si>
  <si>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</si>
  <si>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</si>
  <si>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</si>
  <si>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</si>
  <si>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</si>
  <si>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</si>
  <si>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</si>
  <si>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</si>
  <si>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</si>
  <si>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</si>
  <si>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</si>
  <si>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</si>
  <si>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</si>
  <si>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</si>
  <si>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</si>
  <si>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</si>
  <si>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</si>
  <si>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</si>
  <si>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</si>
  <si>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</si>
  <si>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</si>
  <si>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</si>
  <si>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</si>
  <si>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</si>
  <si>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</si>
  <si>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</si>
  <si>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</si>
  <si>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</si>
  <si>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</si>
  <si>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</si>
  <si>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</si>
  <si>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</si>
  <si>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</si>
  <si>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</si>
  <si>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</si>
  <si>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</si>
  <si>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</si>
  <si>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</si>
  <si>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</si>
  <si>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</si>
  <si>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</si>
  <si>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</si>
  <si>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</si>
  <si>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</si>
  <si>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</si>
  <si>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</si>
  <si>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</si>
  <si>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</si>
  <si>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</si>
  <si>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</si>
  <si>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</si>
  <si>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</si>
  <si>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</si>
  <si>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</si>
  <si>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</si>
  <si>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</si>
  <si>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</si>
  <si>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</si>
  <si>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</si>
  <si>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</si>
  <si>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</si>
  <si>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</si>
  <si>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</si>
  <si>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</si>
  <si>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</si>
  <si>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</si>
  <si>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</si>
  <si>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</si>
  <si>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</si>
  <si>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</si>
  <si>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</si>
  <si>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</si>
  <si>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</si>
  <si>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</si>
  <si>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</si>
  <si>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</si>
  <si>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</si>
  <si>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</si>
  <si>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</si>
  <si>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</si>
  <si>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</si>
  <si>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</si>
  <si>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</si>
  <si>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</si>
  <si>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</si>
  <si>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</si>
  <si>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</si>
  <si>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</si>
  <si>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</si>
  <si>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</si>
  <si>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</si>
  <si>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</si>
  <si>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</si>
  <si>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</si>
  <si>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</si>
  <si>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</si>
  <si>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AAY0116</t>
  </si>
  <si>
    <t>GBN8358</t>
  </si>
  <si>
    <t>POS0267</t>
  </si>
  <si>
    <t>GBP3078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</si>
  <si>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</si>
  <si>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</si>
  <si>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</si>
  <si>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</si>
  <si>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</si>
  <si>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</si>
  <si>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</si>
  <si>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</si>
  <si>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</si>
  <si>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</si>
  <si>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</si>
  <si>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</si>
  <si>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</si>
  <si>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</si>
  <si>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</si>
  <si>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</si>
  <si>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</si>
  <si>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</si>
  <si>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</si>
  <si>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</si>
  <si>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</si>
  <si>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</si>
  <si>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</si>
  <si>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</si>
  <si>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</si>
  <si>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</si>
  <si>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</si>
  <si>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</si>
  <si>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</si>
  <si>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</si>
  <si>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</si>
  <si>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</si>
  <si>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</si>
  <si>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</si>
  <si>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</si>
  <si>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</si>
  <si>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</si>
  <si>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</si>
  <si>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</si>
  <si>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</si>
  <si>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</si>
  <si>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</si>
  <si>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</si>
  <si>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</si>
  <si>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</si>
  <si>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</si>
  <si>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</si>
  <si>
    <t>FAC</t>
  </si>
  <si>
    <t xml:space="preserve">Cambio gerente </t>
  </si>
  <si>
    <t xml:space="preserve">PAGO NOMINAS EMPLEADOS </t>
  </si>
  <si>
    <t>PT0 0223</t>
  </si>
  <si>
    <t>Tuti Da</t>
  </si>
  <si>
    <t>Tuti Montecristi</t>
  </si>
  <si>
    <t>Hularus</t>
  </si>
  <si>
    <t xml:space="preserve">Eduardo Vayas </t>
  </si>
  <si>
    <t xml:space="preserve">plasticos </t>
  </si>
  <si>
    <t>Gastos por nombramienti</t>
  </si>
  <si>
    <t>Chasipanta</t>
  </si>
  <si>
    <t xml:space="preserve">Luis </t>
  </si>
  <si>
    <t>Lava Todo</t>
  </si>
  <si>
    <t>pasajes</t>
  </si>
  <si>
    <t>566</t>
  </si>
  <si>
    <t>567</t>
  </si>
  <si>
    <t xml:space="preserve">Alex Montecel </t>
  </si>
  <si>
    <t>Quala rechazo</t>
  </si>
  <si>
    <t xml:space="preserve">JUNIO </t>
  </si>
  <si>
    <t xml:space="preserve">Ranza gy </t>
  </si>
  <si>
    <t xml:space="preserve">Nestle </t>
  </si>
  <si>
    <t xml:space="preserve">Cafiesa </t>
  </si>
  <si>
    <t>Ecuacao</t>
  </si>
  <si>
    <t xml:space="preserve">Ecuacao </t>
  </si>
  <si>
    <t>Tuti Costa</t>
  </si>
  <si>
    <t>EDUARDO Bayas</t>
  </si>
  <si>
    <t>POS 02607</t>
  </si>
  <si>
    <t>Elizabet Sandoval</t>
  </si>
  <si>
    <t>tuti da</t>
  </si>
  <si>
    <t>Jaime 10</t>
  </si>
  <si>
    <t>estiba</t>
  </si>
  <si>
    <t>Eñlizabeth Sandoval</t>
  </si>
  <si>
    <t xml:space="preserve">Creditos </t>
  </si>
  <si>
    <t>Interno</t>
  </si>
  <si>
    <t xml:space="preserve">Yobel </t>
  </si>
  <si>
    <t>MANTA</t>
  </si>
  <si>
    <t>584</t>
  </si>
  <si>
    <t xml:space="preserve">envios y pasajes </t>
  </si>
  <si>
    <t xml:space="preserve">Junio </t>
  </si>
  <si>
    <t>deb</t>
  </si>
  <si>
    <t>PAB 2389</t>
  </si>
  <si>
    <t>congeladores</t>
  </si>
  <si>
    <t xml:space="preserve">Cristian abril </t>
  </si>
  <si>
    <t>S/G</t>
  </si>
  <si>
    <t xml:space="preserve">Mensual Jaime Abril </t>
  </si>
  <si>
    <t>CHUEQ</t>
  </si>
  <si>
    <t>gasto COMIDA SOCIOS</t>
  </si>
  <si>
    <t xml:space="preserve">Cliente </t>
  </si>
  <si>
    <t>Mantenimiento de motoci</t>
  </si>
  <si>
    <t>La Favorita</t>
  </si>
  <si>
    <t>Quala</t>
  </si>
  <si>
    <t>Single</t>
  </si>
  <si>
    <t>Quala stanby</t>
  </si>
  <si>
    <t>Jorje Moya</t>
  </si>
  <si>
    <t>Gustavo Villaquiran</t>
  </si>
  <si>
    <t>Tut v c</t>
  </si>
  <si>
    <t>Ganga</t>
  </si>
  <si>
    <t>10 esti</t>
  </si>
  <si>
    <t xml:space="preserve">ingreso Bayas </t>
  </si>
  <si>
    <t>Rosado Palets</t>
  </si>
  <si>
    <t>PAC 2644</t>
  </si>
  <si>
    <t>70 ADELANT</t>
  </si>
  <si>
    <t>Gastos por viaje sti Domingo</t>
  </si>
  <si>
    <t xml:space="preserve">Paredes Jaime </t>
  </si>
  <si>
    <t xml:space="preserve">Gustavo Villamarin </t>
  </si>
  <si>
    <t>Detergentes</t>
  </si>
  <si>
    <t>Yaruqui</t>
  </si>
  <si>
    <t>Gevani Chacha</t>
  </si>
  <si>
    <t>XAA 4637</t>
  </si>
  <si>
    <t xml:space="preserve">Gasto de toquen </t>
  </si>
  <si>
    <t>Antonio Jagua</t>
  </si>
  <si>
    <t>Alfredo Sandoavl</t>
  </si>
  <si>
    <t xml:space="preserve">Sembra </t>
  </si>
  <si>
    <t xml:space="preserve">Certificado Medico Mabell Mecias </t>
  </si>
  <si>
    <t>RTORNO</t>
  </si>
  <si>
    <t>10 Jaime A</t>
  </si>
  <si>
    <t xml:space="preserve">Iess Cristian Abril </t>
  </si>
  <si>
    <t xml:space="preserve">IESS Jaime Abril </t>
  </si>
  <si>
    <t xml:space="preserve">Maria Moya </t>
  </si>
  <si>
    <t xml:space="preserve">IEES Cristian Abril </t>
  </si>
  <si>
    <t xml:space="preserve">Iess Jaime Abril </t>
  </si>
  <si>
    <t>JAIME</t>
  </si>
  <si>
    <t>Ranza GY</t>
  </si>
  <si>
    <t>Jefferson Granja</t>
  </si>
  <si>
    <t>Plasticos</t>
  </si>
  <si>
    <t>Cola</t>
  </si>
  <si>
    <t>Paul Granja</t>
  </si>
  <si>
    <t>DURAN</t>
  </si>
  <si>
    <t>BENAVIDES</t>
  </si>
  <si>
    <t>FIGUETHER</t>
  </si>
  <si>
    <t>ECUACACAO</t>
  </si>
  <si>
    <t>LUIS CHACHA</t>
  </si>
  <si>
    <t>FAVORITA</t>
  </si>
  <si>
    <t>XAA4677</t>
  </si>
  <si>
    <t>EDUARDO BAYAS</t>
  </si>
  <si>
    <t>ESTIBA</t>
  </si>
  <si>
    <t>MONTECRISTI</t>
  </si>
  <si>
    <t>PAUL GRANJA</t>
  </si>
  <si>
    <t>GBP 3779</t>
  </si>
  <si>
    <t>RANZA</t>
  </si>
  <si>
    <t xml:space="preserve">Whirpoll </t>
  </si>
  <si>
    <t>Tuti cos</t>
  </si>
  <si>
    <t>POJ 0800</t>
  </si>
  <si>
    <t>10 JAIME</t>
  </si>
  <si>
    <t xml:space="preserve">ASERTIA </t>
  </si>
  <si>
    <t>Cliente Fort</t>
  </si>
  <si>
    <t>ELIZABETH SANDOAVAL</t>
  </si>
  <si>
    <t xml:space="preserve">GASTOS DE OFICINA </t>
  </si>
  <si>
    <t>Pablo Lopez</t>
  </si>
  <si>
    <t>ABA-6950</t>
  </si>
  <si>
    <t xml:space="preserve">PTO 0223 </t>
  </si>
  <si>
    <t xml:space="preserve">Paul Granja </t>
  </si>
  <si>
    <t xml:space="preserve">por telefono </t>
  </si>
  <si>
    <t>10 jaime A</t>
  </si>
  <si>
    <t xml:space="preserve">Tuti COSTA </t>
  </si>
  <si>
    <t>20 Jaime Ol</t>
  </si>
  <si>
    <t xml:space="preserve">Estiva </t>
  </si>
  <si>
    <t>semvra</t>
  </si>
  <si>
    <t>ANGEL LUTUALA</t>
  </si>
  <si>
    <t>SEMVRA</t>
  </si>
  <si>
    <t>AGRIPAC</t>
  </si>
  <si>
    <t>WILIAN PEREZ</t>
  </si>
  <si>
    <t>30 Jaim</t>
  </si>
  <si>
    <t>Sto Dgo</t>
  </si>
  <si>
    <t xml:space="preserve">Gastos y viaticos </t>
  </si>
  <si>
    <t>DTE ECUADOR</t>
  </si>
  <si>
    <t>XAA 0919</t>
  </si>
  <si>
    <t>Marcelo Zapata</t>
  </si>
  <si>
    <t>RANSA</t>
  </si>
  <si>
    <t>JANET CHANGOLUISA</t>
  </si>
  <si>
    <t>MAA 2623</t>
  </si>
  <si>
    <t>PONCE ENRIQUE</t>
  </si>
  <si>
    <t>CAL</t>
  </si>
  <si>
    <t xml:space="preserve">JAIME </t>
  </si>
  <si>
    <t xml:space="preserve">Gavetas </t>
  </si>
  <si>
    <t>LOMAS SAR</t>
  </si>
  <si>
    <t>STAND</t>
  </si>
  <si>
    <t>BUSO MABELL</t>
  </si>
  <si>
    <t>JANETH CHANGOLUISA</t>
  </si>
  <si>
    <t>PAB 9583</t>
  </si>
  <si>
    <t>CUENCA</t>
  </si>
  <si>
    <t>Dismuvisa</t>
  </si>
  <si>
    <t>villaquiran</t>
  </si>
  <si>
    <t>angel lutuala</t>
  </si>
  <si>
    <t>fabian cunay</t>
  </si>
  <si>
    <t xml:space="preserve">  </t>
  </si>
  <si>
    <t>LIVERTAD</t>
  </si>
  <si>
    <t>FACT</t>
  </si>
  <si>
    <t>Elizabeth Sandovla</t>
  </si>
  <si>
    <t>HB</t>
  </si>
  <si>
    <t>PT CUENCA+ STANBY</t>
  </si>
  <si>
    <t>WILLIAM PEREZ</t>
  </si>
  <si>
    <t>SEMBRA</t>
  </si>
  <si>
    <t>HULARUS</t>
  </si>
  <si>
    <t>GUSTAVO VILLAMARIN</t>
  </si>
  <si>
    <t>CARLOS SARSOSA</t>
  </si>
  <si>
    <t xml:space="preserve">sello de compañía </t>
  </si>
  <si>
    <t xml:space="preserve">envio de sobre </t>
  </si>
  <si>
    <t>jaime</t>
  </si>
  <si>
    <t>PPB 5141</t>
  </si>
  <si>
    <t xml:space="preserve">FAVORITA </t>
  </si>
  <si>
    <t>GIR 0812</t>
  </si>
  <si>
    <t>ALEXIS CABRERA</t>
  </si>
  <si>
    <t>ABA</t>
  </si>
  <si>
    <t>80 ESTIVA</t>
  </si>
  <si>
    <t xml:space="preserve">PAUEL GRANJA </t>
  </si>
  <si>
    <t xml:space="preserve">Franklin abril </t>
  </si>
  <si>
    <t>GSB 37</t>
  </si>
  <si>
    <t xml:space="preserve">COBRO POR INGRESO IEES PAUL </t>
  </si>
  <si>
    <t xml:space="preserve">Inpaecsa </t>
  </si>
  <si>
    <t>Luiz Chacha</t>
  </si>
  <si>
    <t>XAA 4677</t>
  </si>
  <si>
    <t>Lava UIO</t>
  </si>
  <si>
    <t>n entrega</t>
  </si>
  <si>
    <t>dimevar</t>
  </si>
  <si>
    <t>stanby</t>
  </si>
  <si>
    <t>Franklin</t>
  </si>
  <si>
    <t>Janeth Changoluiza</t>
  </si>
  <si>
    <t xml:space="preserve">DAVID AGUILERA ABRIL </t>
  </si>
  <si>
    <t xml:space="preserve">SEGUNDO SANDOVAL </t>
  </si>
  <si>
    <t xml:space="preserve">AGOSTO </t>
  </si>
  <si>
    <t>OTROS INGRESOS</t>
  </si>
  <si>
    <t>GBN 8958</t>
  </si>
  <si>
    <t xml:space="preserve">Cliente Sur </t>
  </si>
  <si>
    <t xml:space="preserve">Manta </t>
  </si>
  <si>
    <t xml:space="preserve">FRANKLIN ABRIL </t>
  </si>
  <si>
    <t xml:space="preserve">IESS CRISTIAN ABRIL </t>
  </si>
  <si>
    <t xml:space="preserve">IESS MARIA MOYA </t>
  </si>
  <si>
    <t xml:space="preserve">IESS MABELL MECIAS </t>
  </si>
  <si>
    <t xml:space="preserve">IESS JAIME ABRIL </t>
  </si>
  <si>
    <t xml:space="preserve">PAUL GRANJA </t>
  </si>
  <si>
    <t>MULTA</t>
  </si>
  <si>
    <t>ACCION</t>
  </si>
  <si>
    <t>pab2383</t>
  </si>
  <si>
    <t>SUR CLIENTE</t>
  </si>
  <si>
    <t>CHANGOLUISA</t>
  </si>
  <si>
    <t>XAA1050</t>
  </si>
  <si>
    <t>TIA CALACALI</t>
  </si>
  <si>
    <t xml:space="preserve">SALDO DE PRESTAMO BANCOS </t>
  </si>
  <si>
    <t>Otros ingre</t>
  </si>
  <si>
    <t>PAPELESA</t>
  </si>
  <si>
    <t>TRIVIÑO</t>
  </si>
  <si>
    <t>CLINTE NUEVO</t>
  </si>
  <si>
    <t xml:space="preserve">factura </t>
  </si>
  <si>
    <t xml:space="preserve">HOLTRANS </t>
  </si>
  <si>
    <t xml:space="preserve">PYCCA </t>
  </si>
  <si>
    <t>ROSADO UIO</t>
  </si>
  <si>
    <t>FAC 656</t>
  </si>
  <si>
    <t>alfredo Sandoval</t>
  </si>
  <si>
    <t>ABE 6950</t>
  </si>
  <si>
    <t>Jaime Paredez</t>
  </si>
  <si>
    <t>Jefferson Paul</t>
  </si>
  <si>
    <t>DIFARE</t>
  </si>
  <si>
    <t>Cafiesa dura</t>
  </si>
  <si>
    <t>Ecuacaco</t>
  </si>
  <si>
    <t>figueter</t>
  </si>
  <si>
    <t>HIELESA</t>
  </si>
  <si>
    <t xml:space="preserve">PLASTICOS </t>
  </si>
  <si>
    <t xml:space="preserve">PAGO MARIA MOYA </t>
  </si>
  <si>
    <t>CONSTRUCION GARAJE</t>
  </si>
  <si>
    <t xml:space="preserve">ESTIVAS 2 TRAILER FAVORITA </t>
  </si>
  <si>
    <t>UTILES OFICINA</t>
  </si>
  <si>
    <t xml:space="preserve">Wendi </t>
  </si>
  <si>
    <t xml:space="preserve">CUOTA 1 COMPUTADORA </t>
  </si>
  <si>
    <t>TIA QUITO</t>
  </si>
  <si>
    <t xml:space="preserve">STAND </t>
  </si>
  <si>
    <t>MILTON ABRIL</t>
  </si>
  <si>
    <t>5346 5347</t>
  </si>
  <si>
    <t>87143-42</t>
  </si>
  <si>
    <t>87126-27</t>
  </si>
  <si>
    <t>MILAGRO</t>
  </si>
  <si>
    <t>GYE</t>
  </si>
  <si>
    <t>EXPERTISIMA</t>
  </si>
  <si>
    <t xml:space="preserve">EDUARDO BAYAS </t>
  </si>
  <si>
    <t>SUPERIOR</t>
  </si>
  <si>
    <t>LIFTIF</t>
  </si>
  <si>
    <t>Peninsula</t>
  </si>
  <si>
    <t>RANZA UIO</t>
  </si>
  <si>
    <t xml:space="preserve">GERMAN MAZABANDA </t>
  </si>
  <si>
    <t xml:space="preserve">NOTARIADA DE DERECHO DE POCECION </t>
  </si>
  <si>
    <t xml:space="preserve">Mantenimiento Moto </t>
  </si>
  <si>
    <t xml:space="preserve">CRISTIn ABRIL </t>
  </si>
  <si>
    <t xml:space="preserve">MENSUAL Jaime Abril </t>
  </si>
  <si>
    <t>Tuti DAULE</t>
  </si>
  <si>
    <t>plasticos</t>
  </si>
  <si>
    <t xml:space="preserve">Santa Elena </t>
  </si>
  <si>
    <t>1840593-660</t>
  </si>
  <si>
    <t>UIO LASSO</t>
  </si>
  <si>
    <t>PLASTICOS</t>
  </si>
  <si>
    <t xml:space="preserve">PORTOVIEJO </t>
  </si>
  <si>
    <t>PAGO DE PATENTE 2022</t>
  </si>
  <si>
    <t xml:space="preserve">DARIO TROYA </t>
  </si>
  <si>
    <t xml:space="preserve">SEPTIEMBRE </t>
  </si>
  <si>
    <t xml:space="preserve">PASAJES MABELL MECIAS </t>
  </si>
  <si>
    <t>PAGO POR DEBITOS TRANSFERENCIAS</t>
  </si>
  <si>
    <t xml:space="preserve">PAGO POR DEBITOS DE TRANSFERENCIAS </t>
  </si>
  <si>
    <t xml:space="preserve">PAGO DE CHEQUERA BOLIVARIANO </t>
  </si>
  <si>
    <t>PAGO CHEQUERA AUSTRO</t>
  </si>
  <si>
    <t>RosaDO</t>
  </si>
  <si>
    <t>Jordy Sandoval</t>
  </si>
  <si>
    <t>IBARRA</t>
  </si>
  <si>
    <t>AFU 0929</t>
  </si>
  <si>
    <t xml:space="preserve">BENAVIDES </t>
  </si>
  <si>
    <t xml:space="preserve">CRISTIAN ABRIL </t>
  </si>
  <si>
    <t xml:space="preserve">MABELL MECIAS </t>
  </si>
  <si>
    <t>PAIL GRANJA</t>
  </si>
  <si>
    <t>Luis Chacha</t>
  </si>
  <si>
    <t>JANETH CHANGOLUIZA</t>
  </si>
  <si>
    <t>PAC 6954</t>
  </si>
  <si>
    <t>CAL PONCE EN</t>
  </si>
  <si>
    <t>JHONSON Y JHONSON</t>
  </si>
  <si>
    <t>PAGADO</t>
  </si>
  <si>
    <t xml:space="preserve">IBARRA </t>
  </si>
  <si>
    <t xml:space="preserve">Expertisima </t>
  </si>
  <si>
    <t>FAVALLE</t>
  </si>
  <si>
    <t xml:space="preserve">Pidaco GY </t>
  </si>
  <si>
    <t>CABRERA</t>
  </si>
  <si>
    <t>BOB</t>
  </si>
  <si>
    <t xml:space="preserve">MARCELO ABRIL </t>
  </si>
  <si>
    <t xml:space="preserve">JUAN ABRIL </t>
  </si>
  <si>
    <t xml:space="preserve">PT Quito </t>
  </si>
  <si>
    <t>PT Cuenca</t>
  </si>
  <si>
    <t>ESMERALDAS</t>
  </si>
  <si>
    <t>ransa</t>
  </si>
  <si>
    <t>4pl</t>
  </si>
  <si>
    <t>Janeth Changoluisa</t>
  </si>
  <si>
    <t>Antony</t>
  </si>
  <si>
    <t>Wilian perez</t>
  </si>
  <si>
    <t xml:space="preserve">PARAISO </t>
  </si>
  <si>
    <t>GY materia</t>
  </si>
  <si>
    <t>ABRIL MOYA CRISTIAN DAVID</t>
  </si>
  <si>
    <t>ABRIL MOYA EDGAR PATRICIO</t>
  </si>
  <si>
    <t>ABRIL MOYA JAIME ISRAEL</t>
  </si>
  <si>
    <t>ABRIL MOYA LUIS MARCELO</t>
  </si>
  <si>
    <t>ABRIL MOYA MILTON ALFREDO</t>
  </si>
  <si>
    <t>ABRIL MOYA STALIN DAVID</t>
  </si>
  <si>
    <t>ABRIL SANDOVAL MARCELO ISMAEL</t>
  </si>
  <si>
    <t>ACHIG GUAMAN LEYDI KARINA</t>
  </si>
  <si>
    <t>AGUILERA ABRIL ALEX DAVID</t>
  </si>
  <si>
    <t>ABRIL MOYA CARMEN ESTEFANIA</t>
  </si>
  <si>
    <t>MECIAS GARCIA MABELL CRISTINA</t>
  </si>
  <si>
    <t>MOYA RODRIGUEZ MARIA ETELVINA</t>
  </si>
  <si>
    <t>SANDOVAL CARLOSAMA IRALDA ELIZABETH</t>
  </si>
  <si>
    <t>SANDOVAL CARLOSAMA SEGUNDO GUILLERMO</t>
  </si>
  <si>
    <t xml:space="preserve">ABRIL MOYA JUAN CARLOS </t>
  </si>
  <si>
    <t xml:space="preserve">SANDOVAL CARLOSAMA JORGE ALFREDO </t>
  </si>
  <si>
    <t>GERMAN MAZABANDA</t>
  </si>
  <si>
    <t xml:space="preserve">BETTY RAMOS </t>
  </si>
  <si>
    <t>UNIVIAST</t>
  </si>
  <si>
    <t xml:space="preserve">PAGO DE TERRENO </t>
  </si>
  <si>
    <t>CRISTIAN VEGA</t>
  </si>
  <si>
    <t xml:space="preserve">ALFREDO SANDOVAL </t>
  </si>
  <si>
    <t>DIMEVAR</t>
  </si>
  <si>
    <t>4PL</t>
  </si>
  <si>
    <t xml:space="preserve">PAGADO </t>
  </si>
  <si>
    <t>TUTI STANDBY</t>
  </si>
  <si>
    <t>ransa STANDBY</t>
  </si>
  <si>
    <t>FLEXNET</t>
  </si>
  <si>
    <t>JEFFERSON GRANJA</t>
  </si>
  <si>
    <t xml:space="preserve">CUOTO PINOS LOTE </t>
  </si>
  <si>
    <t xml:space="preserve">GASTOS DE CONSTRUCCION </t>
  </si>
  <si>
    <t>RECHAZO</t>
  </si>
  <si>
    <t xml:space="preserve">RETORNO DE PALTES </t>
  </si>
  <si>
    <t>NURY CAMION</t>
  </si>
  <si>
    <t>JORDY SANDOVAL</t>
  </si>
  <si>
    <t>ANTHONY PORRAS</t>
  </si>
  <si>
    <t>AMBATO</t>
  </si>
  <si>
    <t>PYCCA</t>
  </si>
  <si>
    <t>CUOTA 2 COMPUTADORA</t>
  </si>
  <si>
    <t>JABONERIA W</t>
  </si>
  <si>
    <t>GABETA</t>
  </si>
  <si>
    <t>LOMAS</t>
  </si>
  <si>
    <t>WHIRPOL</t>
  </si>
  <si>
    <t>STANBY DIFARE</t>
  </si>
  <si>
    <t>ABA6950</t>
  </si>
  <si>
    <t>GBP 5423</t>
  </si>
  <si>
    <t>LIFTIT SUPERIOR</t>
  </si>
  <si>
    <t>GY</t>
  </si>
  <si>
    <t>LIFTIT</t>
  </si>
  <si>
    <t>TUTI SENCILLO</t>
  </si>
  <si>
    <t xml:space="preserve">Rosado Aloag </t>
  </si>
  <si>
    <t>JOSE CUNUAY</t>
  </si>
  <si>
    <t xml:space="preserve">Ranza GY </t>
  </si>
  <si>
    <t>SUPERMAXI</t>
  </si>
  <si>
    <t>ESTIVAS TUTI Y MONTECRIST</t>
  </si>
  <si>
    <t>ESTIVA MILTON A</t>
  </si>
  <si>
    <t xml:space="preserve">PAGO POR MEDIDOR DE AGUA </t>
  </si>
  <si>
    <t>catalino</t>
  </si>
  <si>
    <t>ANTONIO YAGUA</t>
  </si>
  <si>
    <t>JAIME PAREDES</t>
  </si>
  <si>
    <t>CENTENO</t>
  </si>
  <si>
    <t>JAA 0353</t>
  </si>
  <si>
    <t>TUTI MONTECRISTI</t>
  </si>
  <si>
    <t>TUTI DAUle</t>
  </si>
  <si>
    <t xml:space="preserve">UNILEVER STANBY </t>
  </si>
  <si>
    <t xml:space="preserve">ECUACACAO </t>
  </si>
  <si>
    <t>LECHE ANDINA</t>
  </si>
  <si>
    <t xml:space="preserve">TIA GY </t>
  </si>
  <si>
    <t xml:space="preserve">STA ELENA </t>
  </si>
  <si>
    <t>WHIRPOOL</t>
  </si>
  <si>
    <t>pbj 8429</t>
  </si>
  <si>
    <t>PAA</t>
  </si>
  <si>
    <t xml:space="preserve">PAGO POR ESTIVAS </t>
  </si>
  <si>
    <t xml:space="preserve">FAMILIA </t>
  </si>
  <si>
    <t>Parmalat</t>
  </si>
  <si>
    <t xml:space="preserve">PYCA </t>
  </si>
  <si>
    <t xml:space="preserve">COLA </t>
  </si>
  <si>
    <t>QUITO BODEGA</t>
  </si>
  <si>
    <t>ENVAPREX</t>
  </si>
  <si>
    <t>ELIZABT SANDOVAL</t>
  </si>
  <si>
    <t xml:space="preserve">UNILEVER </t>
  </si>
  <si>
    <t>FACT 724</t>
  </si>
  <si>
    <t xml:space="preserve">CRISTIAN ABRIL IESS </t>
  </si>
  <si>
    <t>JAIME ABRIL IESS</t>
  </si>
  <si>
    <t>MARIA MOYA IEES</t>
  </si>
  <si>
    <t>MABELL MECIAS IESS</t>
  </si>
  <si>
    <t>*7876G4R32Q</t>
  </si>
  <si>
    <t xml:space="preserve">ANTHONY PORRAS </t>
  </si>
  <si>
    <t>STO DOMIGO</t>
  </si>
  <si>
    <t xml:space="preserve">RANSA UIO </t>
  </si>
  <si>
    <t>SUPERIOR UIO</t>
  </si>
  <si>
    <t>WILLIAN PEREZ</t>
  </si>
  <si>
    <t>GABETAS</t>
  </si>
  <si>
    <t>LOMAS SARGENTI</t>
  </si>
  <si>
    <t xml:space="preserve">LECHE ANDINA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</si>
</sst>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_(&quot;$&quot;\ * #,##0.00_);_(&quot;$&quot;\ * \(#,##0.00\);_(&quot;$&quot;\ * &quot;-&quot;??_);_(@_)"/>
    <numFmt numFmtId="165" formatCode="&quot;$&quot;\ #,##0.00"/>
    <numFmt numFmtId="166" formatCode="&quot;$&quot;#,##0.0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22222"/>
      <name val="Arial"/>
      <family val="2"/>
    </font>
    <font>
      <sz val="10"/>
      <color rgb="FF002060"/>
      <name val="Arial Narrow"/>
      <family val="2"/>
    </font>
    <font>
      <sz val="8"/>
      <color rgb="FF000000"/>
      <name val="Calibri"/>
      <family val="2"/>
      <scheme val="minor"/>
    </font>
  </fonts>
  <fills count="51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1185B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1F1F1"/>
        <bgColor indexed="64"/>
      </patternFill>
    </fill>
    <fill>
      <patternFill patternType="solid">
        <fgColor rgb="FFFFFFDD"/>
        <bgColor indexed="64"/>
      </patternFill>
    </fill>
    <fill>
      <patternFill patternType="solid">
        <fgColor theme="6" tint="0.3999755851924192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39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164" fontId="0" fillId="0" borderId="1" xfId="1" applyFont="1" applyBorder="1"/>
    <xf numFmtId="165" fontId="2" fillId="0" borderId="1" xfId="1" applyNumberFormat="1" applyFont="1" applyBorder="1"/>
    <xf numFmtId="16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16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16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16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164" fontId="0" fillId="6" borderId="1" xfId="1" applyFont="1" applyFill="1" applyBorder="1"/>
    <xf numFmtId="16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164" fontId="0" fillId="6" borderId="1" xfId="0" applyNumberFormat="1" applyFill="1" applyBorder="1"/>
    <xf numFmtId="164" fontId="0" fillId="0" borderId="1" xfId="0" applyNumberFormat="1" applyBorder="1"/>
    <xf numFmtId="16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164" fontId="2" fillId="6" borderId="1" xfId="1" applyFont="1" applyFill="1" applyBorder="1" applyAlignment="1">
      <alignment horizontal="center"/>
    </xf>
    <xf numFmtId="164" fontId="0" fillId="0" borderId="1" xfId="0" applyNumberFormat="1" applyBorder="1" applyAlignment="1">
      <alignment horizontal="right"/>
    </xf>
    <xf numFmtId="164" fontId="0" fillId="6" borderId="1" xfId="1" applyFont="1" applyFill="1" applyBorder="1" applyAlignment="1">
      <alignment horizontal="right"/>
    </xf>
    <xf numFmtId="0" fontId="2" fillId="3" borderId="0" xfId="0" applyFont="1" applyFill="1"/>
    <xf numFmtId="164" fontId="0" fillId="0" borderId="0" xfId="1" applyFont="1" applyBorder="1"/>
    <xf numFmtId="164" fontId="0" fillId="6" borderId="0" xfId="1" applyFont="1" applyFill="1" applyBorder="1"/>
    <xf numFmtId="16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16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16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164" fontId="0" fillId="0" borderId="4" xfId="1" applyFont="1" applyBorder="1"/>
    <xf numFmtId="164" fontId="1" fillId="0" borderId="1" xfId="1" applyFont="1" applyBorder="1" applyAlignment="1"/>
    <xf numFmtId="16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16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16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164" fontId="0" fillId="11" borderId="1" xfId="0" applyNumberFormat="1" applyFill="1" applyBorder="1"/>
    <xf numFmtId="0" fontId="0" fillId="0" borderId="1" xfId="1" applyNumberFormat="1" applyFont="1" applyFill="1" applyBorder="1"/>
    <xf numFmtId="0" fontId="19" fillId="0" borderId="1" xfId="0" applyFont="1" applyBorder="1"/>
    <xf numFmtId="0" fontId="9" fillId="0" borderId="0" xfId="0" applyFont="1"/>
    <xf numFmtId="0" fontId="0" fillId="3" borderId="0" xfId="0" applyFill="1"/>
    <xf numFmtId="0" fontId="0" fillId="38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39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3" fontId="0" fillId="0" borderId="1" xfId="0" applyNumberFormat="1" applyBorder="1"/>
    <xf numFmtId="44" fontId="0" fillId="0" borderId="0" xfId="0" applyNumberFormat="1"/>
    <xf numFmtId="44" fontId="0" fillId="0" borderId="1" xfId="0" applyNumberFormat="1" applyBorder="1"/>
    <xf numFmtId="44" fontId="7" fillId="0" borderId="1" xfId="0" applyNumberFormat="1" applyFont="1" applyBorder="1" applyAlignment="1">
      <alignment wrapText="1"/>
    </xf>
    <xf numFmtId="44" fontId="1" fillId="0" borderId="1" xfId="1" applyNumberFormat="1" applyFont="1" applyBorder="1" applyAlignment="1"/>
    <xf numFmtId="0" fontId="0" fillId="32" borderId="1" xfId="0" applyFill="1" applyBorder="1"/>
    <xf numFmtId="0" fontId="12" fillId="0" borderId="0" xfId="0" applyFont="1"/>
    <xf numFmtId="0" fontId="0" fillId="38" borderId="1" xfId="0" applyFill="1" applyBorder="1" applyAlignment="1">
      <alignment horizontal="center"/>
    </xf>
    <xf numFmtId="0" fontId="0" fillId="40" borderId="1" xfId="1" applyNumberFormat="1" applyFont="1" applyFill="1" applyBorder="1" applyAlignment="1">
      <alignment horizontal="right"/>
    </xf>
    <xf numFmtId="0" fontId="21" fillId="6" borderId="1" xfId="0" applyFont="1" applyFill="1" applyBorder="1"/>
    <xf numFmtId="49" fontId="0" fillId="41" borderId="1" xfId="1" applyNumberFormat="1" applyFont="1" applyFill="1" applyBorder="1" applyAlignment="1">
      <alignment horizontal="right"/>
    </xf>
    <xf numFmtId="0" fontId="0" fillId="41" borderId="1" xfId="1" applyNumberFormat="1" applyFont="1" applyFill="1" applyBorder="1"/>
    <xf numFmtId="0" fontId="7" fillId="0" borderId="0" xfId="0" applyFont="1"/>
    <xf numFmtId="0" fontId="22" fillId="3" borderId="1" xfId="0" applyFont="1" applyFill="1" applyBorder="1"/>
    <xf numFmtId="164" fontId="0" fillId="3" borderId="1" xfId="1" applyFont="1" applyFill="1" applyBorder="1"/>
    <xf numFmtId="0" fontId="0" fillId="17" borderId="1" xfId="0" applyFill="1" applyBorder="1" applyAlignment="1">
      <alignment horizontal="center"/>
    </xf>
    <xf numFmtId="0" fontId="0" fillId="40" borderId="1" xfId="0" applyFill="1" applyBorder="1"/>
    <xf numFmtId="0" fontId="0" fillId="34" borderId="1" xfId="0" applyFill="1" applyBorder="1"/>
    <xf numFmtId="164" fontId="0" fillId="10" borderId="1" xfId="1" applyFont="1" applyFill="1" applyBorder="1"/>
    <xf numFmtId="0" fontId="22" fillId="10" borderId="1" xfId="0" applyFont="1" applyFill="1" applyBorder="1"/>
    <xf numFmtId="0" fontId="7" fillId="6" borderId="1" xfId="0" applyFont="1" applyFill="1" applyBorder="1" applyAlignment="1">
      <alignment horizontal="right"/>
    </xf>
    <xf numFmtId="165" fontId="5" fillId="6" borderId="1" xfId="0" applyNumberFormat="1" applyFont="1" applyFill="1" applyBorder="1"/>
    <xf numFmtId="165" fontId="0" fillId="0" borderId="1" xfId="1" applyNumberFormat="1" applyFont="1" applyFill="1" applyBorder="1"/>
    <xf numFmtId="0" fontId="0" fillId="22" borderId="1" xfId="0" applyFill="1" applyBorder="1"/>
    <xf numFmtId="166" fontId="0" fillId="0" borderId="0" xfId="0" applyNumberFormat="1"/>
    <xf numFmtId="0" fontId="22" fillId="3" borderId="0" xfId="0" applyFont="1" applyFill="1"/>
    <xf numFmtId="0" fontId="22" fillId="0" borderId="0" xfId="0" applyFont="1"/>
    <xf numFmtId="164" fontId="0" fillId="6" borderId="5" xfId="1" applyFont="1" applyFill="1" applyBorder="1"/>
    <xf numFmtId="166" fontId="0" fillId="0" borderId="1" xfId="0" applyNumberFormat="1" applyBorder="1"/>
    <xf numFmtId="0" fontId="7" fillId="6" borderId="0" xfId="0" applyFont="1" applyFill="1"/>
    <xf numFmtId="166" fontId="18" fillId="4" borderId="0" xfId="0" applyNumberFormat="1" applyFont="1" applyFill="1"/>
    <xf numFmtId="166" fontId="0" fillId="11" borderId="1" xfId="0" applyNumberFormat="1" applyFill="1" applyBorder="1"/>
    <xf numFmtId="166" fontId="17" fillId="12" borderId="0" xfId="0" applyNumberFormat="1" applyFont="1" applyFill="1"/>
    <xf numFmtId="166" fontId="0" fillId="13" borderId="1" xfId="0" applyNumberFormat="1" applyFill="1" applyBorder="1"/>
    <xf numFmtId="166" fontId="0" fillId="5" borderId="0" xfId="0" applyNumberFormat="1" applyFill="1"/>
    <xf numFmtId="0" fontId="0" fillId="35" borderId="1" xfId="0" applyFill="1" applyBorder="1" applyAlignment="1">
      <alignment horizontal="center"/>
    </xf>
    <xf numFmtId="0" fontId="0" fillId="23" borderId="0" xfId="1" applyNumberFormat="1" applyFont="1" applyFill="1" applyBorder="1"/>
    <xf numFmtId="0" fontId="0" fillId="21" borderId="0" xfId="1" applyNumberFormat="1" applyFont="1" applyFill="1" applyBorder="1"/>
    <xf numFmtId="0" fontId="22" fillId="6" borderId="0" xfId="0" applyFont="1" applyFill="1"/>
    <xf numFmtId="0" fontId="23" fillId="6" borderId="0" xfId="0" applyFont="1" applyFill="1"/>
    <xf numFmtId="165" fontId="0" fillId="34" borderId="1" xfId="1" applyNumberFormat="1" applyFont="1" applyFill="1" applyBorder="1"/>
    <xf numFmtId="0" fontId="0" fillId="34" borderId="5" xfId="0" applyFill="1" applyBorder="1"/>
    <xf numFmtId="1" fontId="0" fillId="34" borderId="1" xfId="0" applyNumberFormat="1" applyFill="1" applyBorder="1"/>
    <xf numFmtId="165" fontId="17" fillId="42" borderId="1" xfId="1" applyNumberFormat="1" applyFont="1" applyFill="1" applyBorder="1"/>
    <xf numFmtId="164" fontId="17" fillId="42" borderId="1" xfId="0" applyNumberFormat="1" applyFont="1" applyFill="1" applyBorder="1"/>
    <xf numFmtId="14" fontId="0" fillId="0" borderId="10" xfId="0" applyNumberFormat="1" applyBorder="1"/>
    <xf numFmtId="0" fontId="0" fillId="0" borderId="10" xfId="0" applyBorder="1"/>
    <xf numFmtId="164" fontId="0" fillId="0" borderId="10" xfId="1" applyFont="1" applyBorder="1"/>
    <xf numFmtId="0" fontId="0" fillId="10" borderId="0" xfId="0" applyFill="1"/>
    <xf numFmtId="0" fontId="17" fillId="6" borderId="1" xfId="0" applyFont="1" applyFill="1" applyBorder="1"/>
    <xf numFmtId="164" fontId="17" fillId="6" borderId="1" xfId="1" applyFont="1" applyFill="1" applyBorder="1"/>
    <xf numFmtId="0" fontId="0" fillId="31" borderId="0" xfId="1" applyNumberFormat="1" applyFont="1" applyFill="1" applyBorder="1"/>
    <xf numFmtId="0" fontId="17" fillId="38" borderId="0" xfId="0" applyFont="1" applyFill="1"/>
    <xf numFmtId="0" fontId="0" fillId="38" borderId="1" xfId="0" applyFill="1" applyBorder="1"/>
    <xf numFmtId="164" fontId="0" fillId="38" borderId="1" xfId="1" applyFont="1" applyFill="1" applyBorder="1"/>
    <xf numFmtId="0" fontId="22" fillId="38" borderId="0" xfId="0" applyFont="1" applyFill="1"/>
    <xf numFmtId="0" fontId="22" fillId="38" borderId="1" xfId="0" applyFont="1" applyFill="1" applyBorder="1"/>
    <xf numFmtId="164" fontId="0" fillId="38" borderId="10" xfId="1" applyFont="1" applyFill="1" applyBorder="1"/>
    <xf numFmtId="0" fontId="0" fillId="14" borderId="1" xfId="0" applyFill="1" applyBorder="1"/>
    <xf numFmtId="164" fontId="0" fillId="14" borderId="1" xfId="1" applyFont="1" applyFill="1" applyBorder="1"/>
    <xf numFmtId="0" fontId="22" fillId="43" borderId="0" xfId="0" applyFont="1" applyFill="1"/>
    <xf numFmtId="164" fontId="0" fillId="43" borderId="1" xfId="1" applyFont="1" applyFill="1" applyBorder="1"/>
    <xf numFmtId="0" fontId="22" fillId="43" borderId="1" xfId="0" applyFont="1" applyFill="1" applyBorder="1"/>
    <xf numFmtId="0" fontId="0" fillId="43" borderId="0" xfId="0" applyFill="1"/>
    <xf numFmtId="0" fontId="0" fillId="25" borderId="0" xfId="1" applyNumberFormat="1" applyFont="1" applyFill="1" applyBorder="1"/>
    <xf numFmtId="0" fontId="0" fillId="5" borderId="1" xfId="0" applyFill="1" applyBorder="1"/>
    <xf numFmtId="0" fontId="22" fillId="6" borderId="1" xfId="0" applyFont="1" applyFill="1" applyBorder="1"/>
    <xf numFmtId="165" fontId="5" fillId="4" borderId="0" xfId="0" applyNumberFormat="1" applyFont="1" applyFill="1" applyAlignment="1">
      <alignment horizontal="center"/>
    </xf>
    <xf numFmtId="164" fontId="0" fillId="0" borderId="2" xfId="1" applyFont="1" applyBorder="1"/>
    <xf numFmtId="166" fontId="0" fillId="6" borderId="1" xfId="0" applyNumberFormat="1" applyFill="1" applyBorder="1"/>
    <xf numFmtId="165" fontId="0" fillId="5" borderId="1" xfId="0" applyNumberFormat="1" applyFill="1" applyBorder="1"/>
    <xf numFmtId="0" fontId="0" fillId="19" borderId="1" xfId="0" applyFill="1" applyBorder="1" applyAlignment="1">
      <alignment horizontal="center"/>
    </xf>
    <xf numFmtId="0" fontId="0" fillId="44" borderId="1" xfId="1" applyNumberFormat="1" applyFont="1" applyFill="1" applyBorder="1"/>
    <xf numFmtId="0" fontId="0" fillId="45" borderId="1" xfId="0" applyFill="1" applyBorder="1"/>
    <xf numFmtId="0" fontId="0" fillId="26" borderId="0" xfId="0" applyFill="1" applyAlignment="1">
      <alignment horizontal="center"/>
    </xf>
    <xf numFmtId="0" fontId="0" fillId="25" borderId="2" xfId="0" applyFill="1" applyBorder="1"/>
    <xf numFmtId="0" fontId="13" fillId="0" borderId="0" xfId="0" applyFont="1"/>
    <xf numFmtId="166" fontId="2" fillId="0" borderId="1" xfId="0" applyNumberFormat="1" applyFont="1" applyBorder="1"/>
    <xf numFmtId="0" fontId="0" fillId="3" borderId="0" xfId="1" applyNumberFormat="1" applyFont="1" applyFill="1" applyBorder="1"/>
    <xf numFmtId="44" fontId="0" fillId="6" borderId="1" xfId="0" applyNumberFormat="1" applyFill="1" applyBorder="1"/>
    <xf numFmtId="0" fontId="0" fillId="46" borderId="1" xfId="1" applyNumberFormat="1" applyFont="1" applyFill="1" applyBorder="1"/>
    <xf numFmtId="164" fontId="2" fillId="0" borderId="0" xfId="0" applyNumberFormat="1" applyFont="1"/>
    <xf numFmtId="0" fontId="24" fillId="6" borderId="1" xfId="0" applyFont="1" applyFill="1" applyBorder="1"/>
    <xf numFmtId="0" fontId="25" fillId="47" borderId="15" xfId="0" applyFont="1" applyFill="1" applyBorder="1" applyAlignment="1">
      <alignment horizontal="left" vertical="center" wrapText="1" indent="1"/>
    </xf>
    <xf numFmtId="0" fontId="25" fillId="48" borderId="15" xfId="0" applyFont="1" applyFill="1" applyBorder="1" applyAlignment="1">
      <alignment horizontal="left" vertical="center" wrapText="1" indent="1"/>
    </xf>
    <xf numFmtId="0" fontId="25" fillId="49" borderId="15" xfId="0" applyFont="1" applyFill="1" applyBorder="1" applyAlignment="1">
      <alignment horizontal="left" vertical="center" wrapText="1" indent="1"/>
    </xf>
    <xf numFmtId="0" fontId="22" fillId="47" borderId="1" xfId="0" applyFont="1" applyFill="1" applyBorder="1" applyAlignment="1">
      <alignment horizontal="right" vertical="center"/>
    </xf>
    <xf numFmtId="0" fontId="22" fillId="10" borderId="0" xfId="0" applyFont="1" applyFill="1" applyAlignment="1">
      <alignment horizontal="right" vertical="center"/>
    </xf>
    <xf numFmtId="0" fontId="22" fillId="10" borderId="1" xfId="0" applyFont="1" applyFill="1" applyBorder="1" applyAlignment="1">
      <alignment horizontal="right" vertical="center"/>
    </xf>
    <xf numFmtId="0" fontId="0" fillId="43" borderId="1" xfId="0" applyFill="1" applyBorder="1" applyAlignment="1">
      <alignment horizontal="center"/>
    </xf>
    <xf numFmtId="0" fontId="0" fillId="26" borderId="1" xfId="1" applyNumberFormat="1" applyFont="1" applyFill="1" applyBorder="1"/>
    <xf numFmtId="0" fontId="0" fillId="4" borderId="1" xfId="1" applyNumberFormat="1" applyFont="1" applyFill="1" applyBorder="1"/>
    <xf numFmtId="0" fontId="0" fillId="0" borderId="4" xfId="0" applyBorder="1"/>
    <xf numFmtId="0" fontId="22" fillId="6" borderId="16" xfId="0" applyFont="1" applyFill="1" applyBorder="1" applyAlignment="1">
      <alignment horizontal="right" vertical="center"/>
    </xf>
    <xf numFmtId="164" fontId="0" fillId="50" borderId="1" xfId="1" applyFont="1" applyFill="1" applyBorder="1"/>
    <xf numFmtId="164" fontId="0" fillId="0" borderId="5" xfId="0" applyNumberFormat="1" applyBorder="1"/>
    <xf numFmtId="0" fontId="17" fillId="3" borderId="1" xfId="0" applyFont="1" applyFill="1" applyBorder="1" applyAlignment="1">
      <alignment horizontal="right" vertical="center"/>
    </xf>
    <xf numFmtId="0" fontId="22" fillId="3" borderId="1" xfId="0" applyFont="1" applyFill="1" applyBorder="1" applyAlignment="1">
      <alignment horizontal="right" vertical="center"/>
    </xf>
    <xf numFmtId="0" fontId="0" fillId="3" borderId="1" xfId="0" applyFill="1" applyBorder="1" applyAlignment="1">
      <alignment horizontal="right"/>
    </xf>
    <xf numFmtId="0" fontId="7" fillId="3" borderId="0" xfId="0" applyFont="1" applyFill="1"/>
    <xf numFmtId="0" fontId="22" fillId="6" borderId="1" xfId="0" applyFont="1" applyFill="1" applyBorder="1" applyAlignment="1">
      <alignment horizontal="right" vertical="center"/>
    </xf>
    <xf numFmtId="0" fontId="0" fillId="31" borderId="1" xfId="0" applyFill="1" applyBorder="1"/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0" xfId="0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6" fontId="0" fillId="0" borderId="10" xfId="0" applyNumberFormat="1" applyBorder="1" applyAlignment="1">
      <alignment horizontal="center"/>
    </xf>
    <xf numFmtId="166" fontId="0" fillId="0" borderId="9" xfId="0" applyNumberForma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164" fontId="5" fillId="4" borderId="14" xfId="0" applyNumberFormat="1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165" fontId="0" fillId="4" borderId="10" xfId="0" applyNumberFormat="1" applyFill="1" applyBorder="1" applyAlignment="1">
      <alignment horizontal="center"/>
    </xf>
    <xf numFmtId="165" fontId="0" fillId="4" borderId="9" xfId="0" applyNumberFormat="1" applyFill="1" applyBorder="1" applyAlignment="1">
      <alignment horizontal="center"/>
    </xf>
    <xf numFmtId="165" fontId="5" fillId="4" borderId="1" xfId="0" applyNumberFormat="1" applyFont="1" applyFill="1" applyBorder="1" applyAlignment="1">
      <alignment horizontal="center"/>
    </xf>
    <xf numFmtId="164" fontId="5" fillId="4" borderId="1" xfId="0" applyNumberFormat="1" applyFont="1" applyFill="1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1185BF"/>
      <color rgb="FFFF99FF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externalLink" Target="externalLinks/externalLink1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PROBANTE DE PAGO "/>
      <sheetName val="combustibles "/>
      <sheetName val="rol de pagos Empleados "/>
      <sheetName val="Hoja2"/>
      <sheetName val="Hoja1"/>
    </sheetNames>
    <sheetDataSet>
      <sheetData sheetId="0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  <row r="116">
          <cell r="C116"/>
        </row>
      </sheetData>
      <sheetData sheetId="3">
        <row r="116">
          <cell r="C116">
            <v>50</v>
          </cell>
        </row>
      </sheetData>
      <sheetData sheetId="4"/>
      <sheetData sheetId="5">
        <row r="112">
          <cell r="C112">
            <v>50</v>
          </cell>
        </row>
        <row r="116">
          <cell r="C116"/>
        </row>
      </sheetData>
      <sheetData sheetId="6">
        <row r="111">
          <cell r="C111">
            <v>50</v>
          </cell>
        </row>
        <row r="116">
          <cell r="C116"/>
        </row>
      </sheetData>
      <sheetData sheetId="7">
        <row r="113">
          <cell r="C113">
            <v>50</v>
          </cell>
        </row>
        <row r="118">
          <cell r="Y118">
            <v>18.02</v>
          </cell>
        </row>
      </sheetData>
      <sheetData sheetId="8">
        <row r="115">
          <cell r="C115">
            <v>80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356"/>
  <sheetViews>
    <sheetView topLeftCell="N235" zoomScale="145" zoomScaleNormal="145" workbookViewId="0">
      <selection activeCell="B248" sqref="B248"/>
    </sheetView>
  </sheetViews>
  <sheetFormatPr baseColWidth="10" defaultRowHeight="15" x14ac:dyDescent="0.25"/>
  <cols>
    <col min="1" max="1" width="11.85546875" customWidth="1"/>
    <col min="2" max="2" width="19.5703125" bestFit="1" customWidth="1"/>
    <col min="6" max="6" width="12.7109375" customWidth="1"/>
    <col min="8" max="8" width="7.7109375" customWidth="1"/>
    <col min="9" max="9" width="10" customWidth="1"/>
    <col min="10" max="10" width="10.140625" customWidth="1"/>
    <col min="11" max="11" width="13.5703125" customWidth="1"/>
    <col min="13" max="13" width="13.42578125" customWidth="1"/>
    <col min="14" max="14" width="19" customWidth="1"/>
    <col min="15" max="15" width="10.42578125" customWidth="1"/>
    <col min="30" max="30" width="6.42578125" customWidth="1"/>
    <col min="32" max="32" width="8.140625" customWidth="1"/>
    <col min="34" max="34" width="4.85546875" customWidth="1"/>
    <col min="36" max="36" width="10.42578125" customWidth="1"/>
  </cols>
  <sheetData>
    <row r="1" spans="1:23" ht="28.5" x14ac:dyDescent="0.45">
      <c r="A1" s="1"/>
      <c r="B1" s="2"/>
      <c r="C1" s="2"/>
      <c r="D1" s="292" t="s">
        <v>24</v>
      </c>
      <c r="E1" s="292"/>
      <c r="F1" s="292"/>
      <c r="G1" s="292"/>
      <c r="H1" s="2"/>
      <c r="I1" s="2"/>
      <c r="M1" s="1"/>
      <c r="N1" s="2"/>
      <c r="O1" s="2"/>
      <c r="P1" s="292" t="s">
        <v>87</v>
      </c>
      <c r="Q1" s="292"/>
      <c r="R1" s="292"/>
      <c r="S1" s="292"/>
      <c r="T1" s="2"/>
      <c r="U1" s="2"/>
    </row>
    <row r="2" spans="1:23" x14ac:dyDescent="0.25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4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x14ac:dyDescent="0.25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87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0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x14ac:dyDescent="0.25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87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0">
        <v>207</v>
      </c>
      <c r="T4" s="8"/>
      <c r="U4" s="10"/>
      <c r="V4" s="35">
        <v>449</v>
      </c>
      <c r="W4" s="9">
        <v>170</v>
      </c>
    </row>
    <row r="5" spans="1:23" x14ac:dyDescent="0.25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87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0">
        <v>180</v>
      </c>
      <c r="T5" s="8"/>
      <c r="U5" s="10"/>
      <c r="V5" s="35">
        <v>449</v>
      </c>
      <c r="W5" s="9">
        <v>170</v>
      </c>
    </row>
    <row r="6" spans="1:23" x14ac:dyDescent="0.25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87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0">
        <v>180</v>
      </c>
      <c r="T6" s="8" t="s">
        <v>246</v>
      </c>
      <c r="U6" s="10">
        <v>10</v>
      </c>
      <c r="V6" s="156">
        <v>457</v>
      </c>
      <c r="W6" s="9">
        <v>170</v>
      </c>
    </row>
    <row r="7" spans="1:23" x14ac:dyDescent="0.25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88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0">
        <v>207</v>
      </c>
      <c r="T7" s="8"/>
      <c r="U7" s="10"/>
      <c r="V7" s="35">
        <v>449</v>
      </c>
      <c r="W7" s="9">
        <v>170</v>
      </c>
    </row>
    <row r="8" spans="1:23" x14ac:dyDescent="0.25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88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0">
        <v>405</v>
      </c>
      <c r="T8" s="8" t="s">
        <v>233</v>
      </c>
      <c r="U8" s="10">
        <v>10</v>
      </c>
      <c r="V8" s="107">
        <v>457</v>
      </c>
      <c r="W8" s="9">
        <v>380</v>
      </c>
    </row>
    <row r="9" spans="1:23" x14ac:dyDescent="0.25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88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0">
        <v>207</v>
      </c>
      <c r="T9" s="8"/>
      <c r="U9" s="10"/>
      <c r="V9" s="107">
        <v>457</v>
      </c>
      <c r="W9" s="9">
        <v>170</v>
      </c>
    </row>
    <row r="10" spans="1:23" x14ac:dyDescent="0.25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88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0">
        <v>180</v>
      </c>
      <c r="T10" s="8"/>
      <c r="U10" s="10"/>
      <c r="V10" s="107">
        <v>457</v>
      </c>
      <c r="W10" s="9">
        <v>170</v>
      </c>
    </row>
    <row r="11" spans="1:23" x14ac:dyDescent="0.25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88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0">
        <v>198</v>
      </c>
      <c r="T11" s="8"/>
      <c r="U11" s="10"/>
      <c r="V11" s="157">
        <v>476</v>
      </c>
      <c r="W11" s="9">
        <v>190</v>
      </c>
    </row>
    <row r="12" spans="1:23" x14ac:dyDescent="0.25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88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0">
        <v>180</v>
      </c>
      <c r="T12" s="8"/>
      <c r="U12" s="10"/>
      <c r="V12" s="112">
        <v>476</v>
      </c>
      <c r="W12" s="9">
        <v>170</v>
      </c>
    </row>
    <row r="13" spans="1:23" x14ac:dyDescent="0.25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0">
        <v>180</v>
      </c>
      <c r="H13" s="8"/>
      <c r="I13" s="10"/>
      <c r="J13" s="102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0">
        <v>180</v>
      </c>
      <c r="T13" s="8" t="s">
        <v>448</v>
      </c>
      <c r="U13" s="10">
        <v>10</v>
      </c>
      <c r="V13" s="107">
        <v>457</v>
      </c>
      <c r="W13" s="9">
        <v>170</v>
      </c>
    </row>
    <row r="14" spans="1:23" x14ac:dyDescent="0.25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0">
        <v>180</v>
      </c>
      <c r="H14" s="8" t="s">
        <v>418</v>
      </c>
      <c r="I14" s="10">
        <v>10</v>
      </c>
      <c r="J14" s="102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0">
        <v>207</v>
      </c>
      <c r="T14" s="8" t="s">
        <v>233</v>
      </c>
      <c r="U14" s="10">
        <v>10</v>
      </c>
      <c r="V14" s="107">
        <v>457</v>
      </c>
      <c r="W14" s="9">
        <v>170</v>
      </c>
    </row>
    <row r="15" spans="1:23" x14ac:dyDescent="0.25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0">
        <v>198</v>
      </c>
      <c r="H15" s="8"/>
      <c r="I15" s="10"/>
      <c r="J15" s="102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0">
        <v>207</v>
      </c>
      <c r="T15" s="8"/>
      <c r="U15" s="10"/>
      <c r="V15" s="112">
        <v>476</v>
      </c>
      <c r="W15" s="9">
        <v>170</v>
      </c>
    </row>
    <row r="16" spans="1:23" x14ac:dyDescent="0.25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0">
        <v>405</v>
      </c>
      <c r="H16" s="8" t="s">
        <v>115</v>
      </c>
      <c r="I16" s="10">
        <v>10</v>
      </c>
      <c r="J16" s="102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0">
        <v>180</v>
      </c>
      <c r="T16" s="8"/>
      <c r="U16" s="10"/>
      <c r="V16" s="112">
        <v>476</v>
      </c>
      <c r="W16" s="9">
        <v>170</v>
      </c>
    </row>
    <row r="17" spans="1:23" x14ac:dyDescent="0.25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1" t="s">
        <v>218</v>
      </c>
      <c r="G17" s="100">
        <v>180</v>
      </c>
      <c r="H17" s="8"/>
      <c r="I17" s="10"/>
      <c r="J17" s="102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0">
        <v>405</v>
      </c>
      <c r="T17" s="8" t="s">
        <v>448</v>
      </c>
      <c r="U17" s="10">
        <v>10</v>
      </c>
      <c r="V17" s="112">
        <v>476</v>
      </c>
      <c r="W17" s="9">
        <v>380</v>
      </c>
    </row>
    <row r="18" spans="1:23" x14ac:dyDescent="0.25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0">
        <v>180</v>
      </c>
      <c r="H18" s="8"/>
      <c r="I18" s="10"/>
      <c r="J18" s="102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0">
        <v>405</v>
      </c>
      <c r="T18" s="8" t="s">
        <v>448</v>
      </c>
      <c r="U18" s="10">
        <v>10</v>
      </c>
      <c r="V18" s="112">
        <v>476</v>
      </c>
      <c r="W18" s="9">
        <v>380</v>
      </c>
    </row>
    <row r="19" spans="1:23" x14ac:dyDescent="0.25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0">
        <v>180</v>
      </c>
      <c r="H19" s="8" t="s">
        <v>115</v>
      </c>
      <c r="I19" s="10">
        <v>10</v>
      </c>
      <c r="J19" s="102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0">
        <v>225</v>
      </c>
      <c r="T19" s="8"/>
      <c r="U19" s="10"/>
      <c r="V19" s="112">
        <v>476</v>
      </c>
      <c r="W19" s="9">
        <v>190</v>
      </c>
    </row>
    <row r="20" spans="1:23" x14ac:dyDescent="0.25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0">
        <v>207</v>
      </c>
      <c r="H20" s="8"/>
      <c r="I20" s="10"/>
      <c r="J20" s="102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0">
        <v>205</v>
      </c>
      <c r="T20" s="8" t="s">
        <v>448</v>
      </c>
      <c r="U20" s="10">
        <v>10</v>
      </c>
      <c r="V20" s="112">
        <v>476</v>
      </c>
      <c r="W20" s="9">
        <v>170</v>
      </c>
    </row>
    <row r="21" spans="1:23" x14ac:dyDescent="0.25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0">
        <v>180</v>
      </c>
      <c r="H21" s="8"/>
      <c r="I21" s="10"/>
      <c r="J21" s="102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0">
        <v>198</v>
      </c>
      <c r="T21" s="8"/>
      <c r="U21" s="10"/>
      <c r="V21" s="112">
        <v>476</v>
      </c>
      <c r="W21" s="9">
        <v>190</v>
      </c>
    </row>
    <row r="22" spans="1:23" x14ac:dyDescent="0.25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0">
        <v>198</v>
      </c>
      <c r="H22" s="8"/>
      <c r="I22" s="10"/>
      <c r="J22" s="102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0">
        <v>207</v>
      </c>
      <c r="T22" s="8"/>
      <c r="U22" s="10"/>
      <c r="V22" s="112">
        <v>476</v>
      </c>
      <c r="W22" s="9">
        <v>170</v>
      </c>
    </row>
    <row r="23" spans="1:23" x14ac:dyDescent="0.25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0">
        <v>225</v>
      </c>
      <c r="H23" s="8"/>
      <c r="I23" s="10"/>
      <c r="J23" s="102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0">
        <v>405</v>
      </c>
      <c r="T23" s="8" t="s">
        <v>233</v>
      </c>
      <c r="U23" s="10">
        <v>10</v>
      </c>
      <c r="V23" s="112">
        <v>476</v>
      </c>
      <c r="W23" s="9">
        <v>380</v>
      </c>
    </row>
    <row r="24" spans="1:23" x14ac:dyDescent="0.25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0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0">
        <v>198</v>
      </c>
      <c r="T24" s="8"/>
      <c r="U24" s="10"/>
      <c r="V24" s="112">
        <v>476</v>
      </c>
      <c r="W24" s="9">
        <v>190</v>
      </c>
    </row>
    <row r="25" spans="1:23" x14ac:dyDescent="0.25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0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0">
        <v>180</v>
      </c>
      <c r="T25" s="8"/>
      <c r="U25" s="10"/>
      <c r="V25" s="112">
        <v>476</v>
      </c>
      <c r="W25" s="9">
        <v>170</v>
      </c>
    </row>
    <row r="26" spans="1:23" x14ac:dyDescent="0.25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0">
        <v>198</v>
      </c>
      <c r="T26" s="8"/>
      <c r="U26" s="10"/>
      <c r="V26" s="112">
        <v>476</v>
      </c>
      <c r="W26" s="9">
        <v>190</v>
      </c>
    </row>
    <row r="27" spans="1:23" x14ac:dyDescent="0.25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0">
        <v>207</v>
      </c>
      <c r="T27" s="8" t="s">
        <v>448</v>
      </c>
      <c r="U27" s="10">
        <v>10</v>
      </c>
      <c r="V27" s="112">
        <v>476</v>
      </c>
      <c r="W27" s="9">
        <v>170</v>
      </c>
    </row>
    <row r="28" spans="1:23" x14ac:dyDescent="0.25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0">
        <v>180</v>
      </c>
      <c r="T28" s="8"/>
      <c r="U28" s="10"/>
      <c r="V28" s="112">
        <v>476</v>
      </c>
      <c r="W28" s="9">
        <v>170</v>
      </c>
    </row>
    <row r="29" spans="1:23" x14ac:dyDescent="0.25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0"/>
      <c r="T29" s="8"/>
      <c r="U29" s="10"/>
      <c r="V29" s="8"/>
      <c r="W29" s="9"/>
    </row>
    <row r="30" spans="1:23" x14ac:dyDescent="0.25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0"/>
      <c r="T30" s="8"/>
      <c r="U30" s="10"/>
      <c r="V30" s="8"/>
      <c r="W30" s="9"/>
    </row>
    <row r="31" spans="1:23" x14ac:dyDescent="0.25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x14ac:dyDescent="0.25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x14ac:dyDescent="0.25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x14ac:dyDescent="0.25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x14ac:dyDescent="0.25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x14ac:dyDescent="0.25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x14ac:dyDescent="0.25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x14ac:dyDescent="0.25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x14ac:dyDescent="0.25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x14ac:dyDescent="0.25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x14ac:dyDescent="0.25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x14ac:dyDescent="0.25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x14ac:dyDescent="0.25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x14ac:dyDescent="0.25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x14ac:dyDescent="0.25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x14ac:dyDescent="0.25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x14ac:dyDescent="0.25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x14ac:dyDescent="0.25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x14ac:dyDescent="0.25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x14ac:dyDescent="0.25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x14ac:dyDescent="0.25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x14ac:dyDescent="0.25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x14ac:dyDescent="0.25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x14ac:dyDescent="0.25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293" t="s">
        <v>18</v>
      </c>
      <c r="G55" s="293"/>
      <c r="H55" s="293"/>
      <c r="I55" s="293"/>
      <c r="J55" s="290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291"/>
      <c r="K56" s="8"/>
      <c r="M56" s="8"/>
      <c r="N56" s="8"/>
      <c r="O56" s="8"/>
      <c r="P56" s="8"/>
      <c r="Q56" s="8"/>
      <c r="R56" s="293" t="s">
        <v>18</v>
      </c>
      <c r="S56" s="293"/>
      <c r="T56" s="293"/>
      <c r="U56" s="293"/>
      <c r="V56" s="290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291"/>
      <c r="W57" s="8"/>
    </row>
    <row r="63" spans="1:23" ht="28.5" x14ac:dyDescent="0.45">
      <c r="A63" s="1"/>
      <c r="B63" s="2"/>
      <c r="C63" s="2"/>
      <c r="D63" s="292" t="s">
        <v>88</v>
      </c>
      <c r="E63" s="292"/>
      <c r="F63" s="292"/>
      <c r="G63" s="292"/>
      <c r="H63" s="2"/>
      <c r="I63" s="2"/>
    </row>
    <row r="64" spans="1:23" ht="28.5" x14ac:dyDescent="0.45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292" t="s">
        <v>89</v>
      </c>
      <c r="Q64" s="292"/>
      <c r="R64" s="292"/>
      <c r="S64" s="292"/>
      <c r="T64" s="2"/>
      <c r="U64" s="2"/>
    </row>
    <row r="65" spans="1:34" x14ac:dyDescent="0.25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58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x14ac:dyDescent="0.25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2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0">
        <v>207</v>
      </c>
      <c r="T66" s="8" t="s">
        <v>448</v>
      </c>
      <c r="U66" s="10">
        <v>10</v>
      </c>
      <c r="V66" s="144">
        <v>512</v>
      </c>
      <c r="W66" s="9">
        <v>170</v>
      </c>
    </row>
    <row r="67" spans="1:34" x14ac:dyDescent="0.25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15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0">
        <v>207</v>
      </c>
      <c r="T67" s="8"/>
      <c r="U67" s="10"/>
      <c r="V67" s="144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x14ac:dyDescent="0.25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15">
        <v>487</v>
      </c>
      <c r="K68" s="49">
        <v>170</v>
      </c>
      <c r="M68" s="149">
        <v>45019</v>
      </c>
      <c r="N68" s="150" t="s">
        <v>234</v>
      </c>
      <c r="O68" s="150" t="s">
        <v>126</v>
      </c>
      <c r="P68" s="150" t="s">
        <v>430</v>
      </c>
      <c r="Q68" s="150" t="s">
        <v>433</v>
      </c>
      <c r="R68" s="153">
        <v>4077</v>
      </c>
      <c r="S68" s="151">
        <v>180</v>
      </c>
      <c r="T68" s="150" t="s">
        <v>448</v>
      </c>
      <c r="U68" s="152">
        <v>10</v>
      </c>
      <c r="V68" s="150">
        <v>523</v>
      </c>
      <c r="W68" s="151">
        <v>170</v>
      </c>
      <c r="Y68" s="1"/>
      <c r="AD68" s="154"/>
      <c r="AE68" s="155"/>
      <c r="AG68" s="17"/>
      <c r="AH68" s="155"/>
    </row>
    <row r="69" spans="1:34" x14ac:dyDescent="0.25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2">
        <v>476</v>
      </c>
      <c r="K69" s="49">
        <v>380</v>
      </c>
      <c r="M69" s="149">
        <v>45019</v>
      </c>
      <c r="N69" s="150" t="s">
        <v>236</v>
      </c>
      <c r="O69" s="150" t="s">
        <v>283</v>
      </c>
      <c r="P69" s="150" t="s">
        <v>430</v>
      </c>
      <c r="Q69" s="150" t="s">
        <v>433</v>
      </c>
      <c r="R69" s="150">
        <v>4083</v>
      </c>
      <c r="S69" s="151">
        <v>207</v>
      </c>
      <c r="T69" s="150" t="s">
        <v>448</v>
      </c>
      <c r="U69" s="152">
        <v>10</v>
      </c>
      <c r="V69" s="150">
        <v>523</v>
      </c>
      <c r="W69" s="151">
        <v>170</v>
      </c>
      <c r="Y69" s="1"/>
      <c r="AE69" s="155"/>
      <c r="AG69" s="17"/>
      <c r="AH69" s="155"/>
    </row>
    <row r="70" spans="1:34" x14ac:dyDescent="0.25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15">
        <v>487</v>
      </c>
      <c r="K70" s="49">
        <v>380</v>
      </c>
      <c r="M70" s="149">
        <v>45020</v>
      </c>
      <c r="N70" s="150" t="s">
        <v>119</v>
      </c>
      <c r="O70" s="150" t="s">
        <v>122</v>
      </c>
      <c r="P70" s="150" t="s">
        <v>430</v>
      </c>
      <c r="Q70" s="150" t="s">
        <v>114</v>
      </c>
      <c r="R70" s="150">
        <v>4076</v>
      </c>
      <c r="S70" s="151">
        <v>180</v>
      </c>
      <c r="T70" s="150" t="s">
        <v>448</v>
      </c>
      <c r="U70" s="152">
        <v>10</v>
      </c>
      <c r="V70" s="150">
        <v>523</v>
      </c>
      <c r="W70" s="151">
        <v>170</v>
      </c>
      <c r="Y70" s="1"/>
      <c r="AE70" s="155"/>
      <c r="AG70" s="17"/>
      <c r="AH70" s="155"/>
    </row>
    <row r="71" spans="1:34" x14ac:dyDescent="0.25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15">
        <v>487</v>
      </c>
      <c r="K71" s="49">
        <v>190</v>
      </c>
      <c r="M71" s="149">
        <v>45022</v>
      </c>
      <c r="N71" s="150" t="s">
        <v>123</v>
      </c>
      <c r="O71" s="150" t="s">
        <v>141</v>
      </c>
      <c r="P71" s="150" t="s">
        <v>430</v>
      </c>
      <c r="Q71" s="150" t="s">
        <v>131</v>
      </c>
      <c r="R71" s="150">
        <v>4109</v>
      </c>
      <c r="S71" s="151">
        <v>207</v>
      </c>
      <c r="T71" s="150"/>
      <c r="U71" s="152"/>
      <c r="V71" s="150">
        <v>523</v>
      </c>
      <c r="W71" s="151">
        <v>170</v>
      </c>
      <c r="Y71" s="1"/>
      <c r="AE71" s="155"/>
      <c r="AG71" s="17"/>
      <c r="AH71" s="155"/>
    </row>
    <row r="72" spans="1:34" x14ac:dyDescent="0.25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15">
        <v>487</v>
      </c>
      <c r="K72" s="14">
        <v>170</v>
      </c>
      <c r="M72" s="149">
        <v>45022</v>
      </c>
      <c r="N72" s="150" t="s">
        <v>125</v>
      </c>
      <c r="O72" s="150" t="s">
        <v>133</v>
      </c>
      <c r="P72" s="150" t="s">
        <v>430</v>
      </c>
      <c r="Q72" s="150" t="s">
        <v>131</v>
      </c>
      <c r="R72" s="150">
        <v>4110</v>
      </c>
      <c r="S72" s="151">
        <v>180</v>
      </c>
      <c r="T72" s="150"/>
      <c r="U72" s="152"/>
      <c r="V72" s="150">
        <v>523</v>
      </c>
      <c r="W72" s="151">
        <v>170</v>
      </c>
      <c r="Y72" s="1"/>
      <c r="AE72" s="155"/>
      <c r="AG72" s="17"/>
      <c r="AH72" s="155"/>
    </row>
    <row r="73" spans="1:34" x14ac:dyDescent="0.25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18">
        <v>491</v>
      </c>
      <c r="K73" s="14">
        <v>190</v>
      </c>
      <c r="M73" s="149">
        <v>45022</v>
      </c>
      <c r="N73" s="150" t="s">
        <v>119</v>
      </c>
      <c r="O73" s="150" t="s">
        <v>144</v>
      </c>
      <c r="P73" s="150" t="s">
        <v>430</v>
      </c>
      <c r="Q73" s="150" t="s">
        <v>211</v>
      </c>
      <c r="R73" s="150">
        <v>4100</v>
      </c>
      <c r="S73" s="151">
        <v>405</v>
      </c>
      <c r="T73" s="150" t="s">
        <v>448</v>
      </c>
      <c r="U73" s="152">
        <v>10</v>
      </c>
      <c r="V73" s="150">
        <v>523</v>
      </c>
      <c r="W73" s="151">
        <v>380</v>
      </c>
      <c r="Y73" s="1"/>
      <c r="AE73" s="155"/>
      <c r="AG73" s="17"/>
      <c r="AH73" s="155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18">
        <v>491</v>
      </c>
      <c r="K74" s="14">
        <v>200</v>
      </c>
      <c r="M74" s="149">
        <v>45022</v>
      </c>
      <c r="N74" s="150" t="s">
        <v>234</v>
      </c>
      <c r="O74" s="150" t="s">
        <v>126</v>
      </c>
      <c r="P74" s="150" t="s">
        <v>430</v>
      </c>
      <c r="Q74" s="150" t="s">
        <v>211</v>
      </c>
      <c r="R74" s="150">
        <v>4099</v>
      </c>
      <c r="S74" s="151">
        <v>405</v>
      </c>
      <c r="T74" s="150" t="s">
        <v>448</v>
      </c>
      <c r="U74" s="152">
        <v>10</v>
      </c>
      <c r="V74" s="150">
        <v>523</v>
      </c>
      <c r="W74" s="151">
        <v>380</v>
      </c>
      <c r="Y74" s="1"/>
      <c r="AE74" s="155"/>
      <c r="AG74" s="17"/>
      <c r="AH74" s="155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18">
        <v>491</v>
      </c>
      <c r="K75" s="14">
        <v>170</v>
      </c>
      <c r="M75" s="149">
        <v>45022</v>
      </c>
      <c r="N75" s="150" t="s">
        <v>344</v>
      </c>
      <c r="O75" s="150" t="s">
        <v>133</v>
      </c>
      <c r="P75" s="150" t="s">
        <v>430</v>
      </c>
      <c r="Q75" s="150" t="s">
        <v>241</v>
      </c>
      <c r="R75" s="150">
        <v>4105</v>
      </c>
      <c r="S75" s="151">
        <v>198</v>
      </c>
      <c r="T75" s="150"/>
      <c r="U75" s="152"/>
      <c r="V75" s="150">
        <v>523</v>
      </c>
      <c r="W75" s="151">
        <v>190</v>
      </c>
      <c r="Y75" s="1"/>
      <c r="AE75" s="155"/>
      <c r="AG75" s="17"/>
      <c r="AH75" s="155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18">
        <v>491</v>
      </c>
      <c r="K76" s="14">
        <v>170</v>
      </c>
      <c r="M76" s="149">
        <v>45023</v>
      </c>
      <c r="N76" s="150" t="s">
        <v>123</v>
      </c>
      <c r="O76" s="150" t="s">
        <v>141</v>
      </c>
      <c r="P76" s="150" t="s">
        <v>430</v>
      </c>
      <c r="Q76" s="150" t="s">
        <v>241</v>
      </c>
      <c r="R76" s="150">
        <v>4107</v>
      </c>
      <c r="S76" s="151">
        <v>225</v>
      </c>
      <c r="T76" s="150"/>
      <c r="U76" s="152"/>
      <c r="V76" s="150">
        <v>523</v>
      </c>
      <c r="W76" s="151">
        <v>190</v>
      </c>
      <c r="Y76" s="1"/>
      <c r="AE76" s="155"/>
      <c r="AG76" s="17"/>
      <c r="AH76" s="155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18">
        <v>491</v>
      </c>
      <c r="K77" s="14">
        <v>170</v>
      </c>
      <c r="M77" s="149">
        <v>45023</v>
      </c>
      <c r="N77" s="150" t="s">
        <v>238</v>
      </c>
      <c r="O77" s="150" t="s">
        <v>117</v>
      </c>
      <c r="P77" s="150" t="s">
        <v>430</v>
      </c>
      <c r="Q77" s="150" t="s">
        <v>241</v>
      </c>
      <c r="R77" s="150">
        <v>4106</v>
      </c>
      <c r="S77" s="151">
        <v>207</v>
      </c>
      <c r="T77" s="150"/>
      <c r="U77" s="152"/>
      <c r="V77" s="150">
        <v>523</v>
      </c>
      <c r="W77" s="151">
        <v>190</v>
      </c>
      <c r="Y77" s="1"/>
      <c r="AE77" s="155"/>
      <c r="AG77" s="17"/>
      <c r="AH77" s="155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18">
        <v>491</v>
      </c>
      <c r="K78" s="14">
        <v>380</v>
      </c>
      <c r="M78" s="149">
        <v>45029</v>
      </c>
      <c r="N78" s="150" t="s">
        <v>238</v>
      </c>
      <c r="O78" s="150" t="s">
        <v>117</v>
      </c>
      <c r="P78" s="150" t="s">
        <v>430</v>
      </c>
      <c r="Q78" s="150" t="s">
        <v>131</v>
      </c>
      <c r="R78" s="150">
        <v>4154</v>
      </c>
      <c r="S78" s="151">
        <v>180</v>
      </c>
      <c r="T78" s="150"/>
      <c r="U78" s="152"/>
      <c r="V78" s="150">
        <v>523</v>
      </c>
      <c r="W78" s="151">
        <v>170</v>
      </c>
      <c r="Y78" s="1"/>
      <c r="AE78" s="155"/>
      <c r="AG78" s="17"/>
      <c r="AH78" s="155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18">
        <v>491</v>
      </c>
      <c r="K79" s="14">
        <v>190</v>
      </c>
      <c r="M79" s="149">
        <v>45029</v>
      </c>
      <c r="N79" s="150" t="s">
        <v>119</v>
      </c>
      <c r="O79" s="150" t="s">
        <v>122</v>
      </c>
      <c r="P79" s="150" t="s">
        <v>430</v>
      </c>
      <c r="Q79" s="150" t="s">
        <v>131</v>
      </c>
      <c r="R79" s="150">
        <v>4155</v>
      </c>
      <c r="S79" s="151">
        <v>180</v>
      </c>
      <c r="T79" s="150"/>
      <c r="U79" s="152"/>
      <c r="V79" s="150">
        <v>523</v>
      </c>
      <c r="W79" s="151">
        <v>170</v>
      </c>
      <c r="Y79" s="1"/>
      <c r="AE79" s="155"/>
      <c r="AG79" s="17"/>
      <c r="AH79" s="155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18">
        <v>491</v>
      </c>
      <c r="K80" s="14">
        <v>170</v>
      </c>
      <c r="M80" s="149">
        <v>45029</v>
      </c>
      <c r="N80" s="150" t="s">
        <v>135</v>
      </c>
      <c r="O80" s="150" t="s">
        <v>136</v>
      </c>
      <c r="P80" s="150" t="s">
        <v>430</v>
      </c>
      <c r="Q80" s="150" t="s">
        <v>211</v>
      </c>
      <c r="R80" s="150" t="s">
        <v>456</v>
      </c>
      <c r="S80" s="151">
        <v>405</v>
      </c>
      <c r="T80" s="150" t="s">
        <v>448</v>
      </c>
      <c r="U80" s="152">
        <v>10</v>
      </c>
      <c r="V80" s="150">
        <v>523</v>
      </c>
      <c r="W80" s="151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0">
        <v>180</v>
      </c>
      <c r="H81" s="8"/>
      <c r="I81" s="10"/>
      <c r="J81" s="118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>
        <v>10</v>
      </c>
      <c r="V81" s="165">
        <v>536</v>
      </c>
      <c r="W81" s="9">
        <v>170</v>
      </c>
      <c r="Y81" s="1"/>
      <c r="AE81" s="155"/>
      <c r="AG81" s="17"/>
      <c r="AH81" s="155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2">
        <v>225</v>
      </c>
      <c r="H82" s="8"/>
      <c r="I82" s="10"/>
      <c r="J82" s="144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65">
        <v>536</v>
      </c>
      <c r="W82" s="9">
        <v>170</v>
      </c>
      <c r="Y82" s="1"/>
      <c r="AE82" s="155"/>
      <c r="AG82" s="17"/>
      <c r="AH82" s="155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65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65">
        <v>536</v>
      </c>
      <c r="W83" s="9">
        <v>170</v>
      </c>
      <c r="Y83" s="1"/>
      <c r="AE83" s="155"/>
      <c r="AG83" s="17"/>
      <c r="AH83" s="155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2">
        <v>405</v>
      </c>
      <c r="H84" s="8">
        <v>10</v>
      </c>
      <c r="I84" s="10"/>
      <c r="J84" s="144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65">
        <v>536</v>
      </c>
      <c r="W84" s="9">
        <v>170</v>
      </c>
      <c r="Y84" s="1"/>
      <c r="AE84" s="155"/>
      <c r="AG84" s="17"/>
      <c r="AH84" s="155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2">
        <v>180</v>
      </c>
      <c r="H85" s="8"/>
      <c r="I85" s="10"/>
      <c r="J85" s="144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>
        <v>10</v>
      </c>
      <c r="V85" s="165">
        <v>536</v>
      </c>
      <c r="W85" s="9">
        <v>390</v>
      </c>
      <c r="Y85" s="1"/>
      <c r="AE85" s="155"/>
      <c r="AG85" s="17"/>
      <c r="AH85" s="155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2">
        <v>207</v>
      </c>
      <c r="H86" s="8"/>
      <c r="I86" s="10"/>
      <c r="J86" s="144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65">
        <v>536</v>
      </c>
      <c r="W86" s="9">
        <v>170</v>
      </c>
      <c r="Y86" s="1"/>
      <c r="AE86" s="155"/>
      <c r="AG86" s="17"/>
      <c r="AH86" s="155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2">
        <v>198</v>
      </c>
      <c r="H87" s="8"/>
      <c r="I87" s="10"/>
      <c r="J87" s="144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65">
        <v>536</v>
      </c>
      <c r="W87" s="9">
        <v>190</v>
      </c>
      <c r="Y87" s="1"/>
      <c r="AE87" s="155"/>
      <c r="AG87" s="17"/>
      <c r="AH87" s="155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2">
        <v>198</v>
      </c>
      <c r="H88" s="8"/>
      <c r="I88" s="10"/>
      <c r="J88" s="144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176">
        <v>207</v>
      </c>
      <c r="T88" s="8"/>
      <c r="U88" s="10">
        <v>10</v>
      </c>
      <c r="V88" s="8">
        <v>548</v>
      </c>
      <c r="W88" s="9">
        <v>170</v>
      </c>
      <c r="X88" s="164"/>
      <c r="Y88" s="1"/>
      <c r="AE88" s="155"/>
      <c r="AG88" s="17"/>
      <c r="AH88" s="155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2">
        <v>207</v>
      </c>
      <c r="H89" s="8">
        <v>10</v>
      </c>
      <c r="I89" s="10" t="s">
        <v>400</v>
      </c>
      <c r="J89" s="144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176">
        <v>180</v>
      </c>
      <c r="T89" s="8"/>
      <c r="U89" s="10"/>
      <c r="V89" s="8">
        <v>548</v>
      </c>
      <c r="W89" s="9">
        <v>170</v>
      </c>
      <c r="Y89" s="1"/>
      <c r="AE89" s="155"/>
      <c r="AG89" s="17"/>
      <c r="AH89" s="155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2">
        <v>180</v>
      </c>
      <c r="H90" s="8"/>
      <c r="I90" s="10"/>
      <c r="J90" s="144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176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2">
        <v>405</v>
      </c>
      <c r="H91" s="8">
        <v>10</v>
      </c>
      <c r="I91" s="10" t="s">
        <v>392</v>
      </c>
      <c r="J91" s="144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176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2">
        <v>180</v>
      </c>
      <c r="H92" s="8"/>
      <c r="I92" s="10"/>
      <c r="J92" s="144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176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2">
        <v>207</v>
      </c>
      <c r="H93" s="8"/>
      <c r="I93" s="10"/>
      <c r="J93" s="144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176">
        <v>180</v>
      </c>
      <c r="T93" s="8" t="s">
        <v>423</v>
      </c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2">
        <v>405</v>
      </c>
      <c r="H94" s="8">
        <v>10</v>
      </c>
      <c r="I94" s="10" t="s">
        <v>392</v>
      </c>
      <c r="J94" s="144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176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2">
        <v>198</v>
      </c>
      <c r="H95" s="8"/>
      <c r="I95" s="10"/>
      <c r="J95" s="144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176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2">
        <v>180</v>
      </c>
      <c r="H96" s="8">
        <v>10</v>
      </c>
      <c r="I96" s="10" t="s">
        <v>420</v>
      </c>
      <c r="J96" s="144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 t="s">
        <v>423</v>
      </c>
      <c r="U96" s="10">
        <v>10</v>
      </c>
      <c r="V96" s="165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2">
        <v>180</v>
      </c>
      <c r="H97" s="8"/>
      <c r="I97" s="10"/>
      <c r="J97" s="144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176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2">
        <v>180</v>
      </c>
      <c r="H98" s="8"/>
      <c r="I98" s="10"/>
      <c r="J98" s="144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2">
        <v>180</v>
      </c>
      <c r="H99" s="8"/>
      <c r="I99" s="10"/>
      <c r="J99" s="144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2">
        <v>405</v>
      </c>
      <c r="H100" s="8">
        <v>10</v>
      </c>
      <c r="I100" s="10" t="s">
        <v>392</v>
      </c>
      <c r="J100" s="144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1" t="s">
        <v>211</v>
      </c>
      <c r="F101" s="68">
        <v>4034</v>
      </c>
      <c r="G101" s="142">
        <v>405</v>
      </c>
      <c r="H101" s="8">
        <v>10</v>
      </c>
      <c r="I101" s="10" t="s">
        <v>392</v>
      </c>
      <c r="J101" s="144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2">
        <v>180</v>
      </c>
      <c r="H102" s="8"/>
      <c r="I102" s="10"/>
      <c r="J102" s="144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3">
        <v>225</v>
      </c>
      <c r="H103" s="8"/>
      <c r="I103" s="10"/>
      <c r="J103" s="144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36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36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36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140</v>
      </c>
      <c r="V115" s="16"/>
      <c r="W115" s="13">
        <f>SUM(W66:W114)</f>
        <v>6580</v>
      </c>
    </row>
    <row r="116" spans="1:36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7325</v>
      </c>
      <c r="T116" s="16" t="s">
        <v>16</v>
      </c>
      <c r="U116" s="13">
        <f>S117-U115</f>
        <v>7111.75</v>
      </c>
      <c r="V116" s="16"/>
      <c r="W116" s="10"/>
    </row>
    <row r="117" spans="1:36" x14ac:dyDescent="0.25">
      <c r="A117" s="8"/>
      <c r="B117" s="8"/>
      <c r="C117" s="8"/>
      <c r="D117" s="8"/>
      <c r="E117" s="8"/>
      <c r="F117" s="293" t="s">
        <v>18</v>
      </c>
      <c r="G117" s="293"/>
      <c r="H117" s="293"/>
      <c r="I117" s="293"/>
      <c r="J117" s="290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7251.75</v>
      </c>
      <c r="T117" s="8"/>
      <c r="U117" s="8"/>
      <c r="V117" s="8"/>
      <c r="W117" s="8"/>
    </row>
    <row r="118" spans="1:36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291"/>
      <c r="K118" s="8"/>
      <c r="M118" s="8"/>
      <c r="N118" s="8"/>
      <c r="O118" s="8"/>
      <c r="P118" s="8"/>
      <c r="Q118" s="8"/>
      <c r="R118" s="293" t="s">
        <v>18</v>
      </c>
      <c r="S118" s="293"/>
      <c r="T118" s="293"/>
      <c r="U118" s="293"/>
      <c r="V118" s="290">
        <v>523</v>
      </c>
      <c r="W118" s="8"/>
    </row>
    <row r="119" spans="1:36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291"/>
      <c r="W119" s="8"/>
    </row>
    <row r="122" spans="1:36" ht="28.5" x14ac:dyDescent="0.45">
      <c r="A122" s="1"/>
      <c r="B122" s="2"/>
      <c r="C122" s="2"/>
      <c r="D122" s="292" t="s">
        <v>90</v>
      </c>
      <c r="E122" s="292"/>
      <c r="F122" s="292"/>
      <c r="G122" s="292"/>
      <c r="H122" s="2"/>
      <c r="I122" s="2"/>
      <c r="M122" s="1"/>
      <c r="N122" s="2"/>
      <c r="O122" s="2"/>
      <c r="P122" s="292" t="s">
        <v>91</v>
      </c>
      <c r="Q122" s="292"/>
      <c r="R122" s="292"/>
      <c r="S122" s="292"/>
      <c r="T122" s="2"/>
      <c r="U122" s="2"/>
    </row>
    <row r="123" spans="1:36" x14ac:dyDescent="0.2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4" t="s">
        <v>1</v>
      </c>
      <c r="N123" s="5" t="s">
        <v>2</v>
      </c>
      <c r="O123" s="5" t="s">
        <v>3</v>
      </c>
      <c r="P123" s="5" t="s">
        <v>4</v>
      </c>
      <c r="Q123" s="5" t="s">
        <v>5</v>
      </c>
      <c r="R123" s="5" t="s">
        <v>6</v>
      </c>
      <c r="S123" s="6" t="s">
        <v>7</v>
      </c>
      <c r="T123" s="5" t="s">
        <v>8</v>
      </c>
      <c r="U123" s="5" t="s">
        <v>9</v>
      </c>
      <c r="V123" s="5" t="s">
        <v>10</v>
      </c>
      <c r="W123" s="5" t="s">
        <v>11</v>
      </c>
      <c r="X123" s="24" t="s">
        <v>666</v>
      </c>
    </row>
    <row r="124" spans="1:36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8">
        <v>4335</v>
      </c>
      <c r="G124" s="100">
        <v>207</v>
      </c>
      <c r="H124" s="38"/>
      <c r="I124" s="45"/>
      <c r="J124" s="8">
        <v>548</v>
      </c>
      <c r="K124" s="9">
        <v>170</v>
      </c>
      <c r="M124" s="7">
        <v>45078</v>
      </c>
      <c r="N124" s="8" t="s">
        <v>344</v>
      </c>
      <c r="O124" s="8" t="s">
        <v>181</v>
      </c>
      <c r="P124" s="8" t="s">
        <v>110</v>
      </c>
      <c r="Q124" s="8" t="s">
        <v>131</v>
      </c>
      <c r="R124" s="38">
        <v>13982</v>
      </c>
      <c r="S124" s="100">
        <v>207</v>
      </c>
      <c r="T124" s="8"/>
      <c r="U124" s="10"/>
      <c r="V124" s="205">
        <v>593</v>
      </c>
      <c r="W124" s="9">
        <v>170</v>
      </c>
    </row>
    <row r="125" spans="1:36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38">
        <v>4373</v>
      </c>
      <c r="G125" s="100">
        <v>180</v>
      </c>
      <c r="H125" s="38"/>
      <c r="I125" s="45"/>
      <c r="J125" s="134">
        <v>579</v>
      </c>
      <c r="K125" s="9">
        <v>170</v>
      </c>
      <c r="M125" s="7">
        <v>45078</v>
      </c>
      <c r="N125" s="8" t="s">
        <v>149</v>
      </c>
      <c r="O125" s="8" t="s">
        <v>136</v>
      </c>
      <c r="P125" s="8" t="s">
        <v>110</v>
      </c>
      <c r="Q125" s="8" t="s">
        <v>131</v>
      </c>
      <c r="R125" s="38">
        <v>21555</v>
      </c>
      <c r="S125" s="100">
        <v>180</v>
      </c>
      <c r="T125" s="8"/>
      <c r="U125" s="10"/>
      <c r="V125" s="205">
        <v>593</v>
      </c>
      <c r="W125" s="9">
        <v>170</v>
      </c>
      <c r="AA125" s="1"/>
      <c r="AB125" s="64"/>
      <c r="AC125" s="64"/>
      <c r="AD125" s="64"/>
      <c r="AE125" s="64"/>
      <c r="AF125" s="64"/>
      <c r="AG125" s="33"/>
      <c r="AH125" s="64"/>
      <c r="AJ125" s="64"/>
    </row>
    <row r="126" spans="1:36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38">
        <v>4374</v>
      </c>
      <c r="G126" s="100">
        <v>180</v>
      </c>
      <c r="H126" s="38"/>
      <c r="I126" s="45"/>
      <c r="J126" s="134">
        <v>579</v>
      </c>
      <c r="K126" s="9">
        <v>170</v>
      </c>
      <c r="M126" s="7">
        <v>45078</v>
      </c>
      <c r="N126" s="8" t="s">
        <v>240</v>
      </c>
      <c r="O126" s="8" t="s">
        <v>595</v>
      </c>
      <c r="P126" s="8" t="s">
        <v>110</v>
      </c>
      <c r="Q126" s="8" t="s">
        <v>211</v>
      </c>
      <c r="R126" s="38">
        <v>4646</v>
      </c>
      <c r="S126" s="100">
        <v>405</v>
      </c>
      <c r="T126" s="8">
        <v>10</v>
      </c>
      <c r="U126" s="10"/>
      <c r="V126" s="205">
        <v>593</v>
      </c>
      <c r="W126" s="9">
        <v>380</v>
      </c>
      <c r="AA126" s="1"/>
      <c r="AG126" s="155"/>
      <c r="AI126" s="17"/>
    </row>
    <row r="127" spans="1:36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38">
        <v>4378</v>
      </c>
      <c r="G127" s="100">
        <v>405</v>
      </c>
      <c r="H127" s="38">
        <v>10</v>
      </c>
      <c r="I127" s="45" t="s">
        <v>555</v>
      </c>
      <c r="J127" s="134">
        <v>579</v>
      </c>
      <c r="K127" s="9">
        <v>380</v>
      </c>
      <c r="M127" s="7">
        <v>45082</v>
      </c>
      <c r="N127" s="8" t="s">
        <v>608</v>
      </c>
      <c r="O127" s="8" t="s">
        <v>144</v>
      </c>
      <c r="P127" s="8" t="s">
        <v>110</v>
      </c>
      <c r="Q127" s="8" t="s">
        <v>114</v>
      </c>
      <c r="R127" s="38">
        <v>4665</v>
      </c>
      <c r="S127" s="100">
        <v>180</v>
      </c>
      <c r="T127" s="8">
        <v>10</v>
      </c>
      <c r="U127" s="10"/>
      <c r="V127" s="205">
        <v>593</v>
      </c>
      <c r="W127" s="9">
        <v>170</v>
      </c>
      <c r="AA127" s="1"/>
      <c r="AI127" s="17"/>
    </row>
    <row r="128" spans="1:36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38">
        <v>4372</v>
      </c>
      <c r="G128" s="100">
        <v>180</v>
      </c>
      <c r="H128" s="38"/>
      <c r="I128" s="45"/>
      <c r="J128" s="134">
        <v>579</v>
      </c>
      <c r="K128" s="9">
        <v>170</v>
      </c>
      <c r="M128" s="7">
        <v>45085</v>
      </c>
      <c r="N128" s="8" t="s">
        <v>238</v>
      </c>
      <c r="O128" s="8" t="s">
        <v>117</v>
      </c>
      <c r="P128" s="8" t="s">
        <v>110</v>
      </c>
      <c r="Q128" s="8" t="s">
        <v>131</v>
      </c>
      <c r="R128" s="38">
        <v>4705</v>
      </c>
      <c r="S128" s="100">
        <v>180</v>
      </c>
      <c r="T128" s="8"/>
      <c r="U128" s="10"/>
      <c r="V128" s="205">
        <v>593</v>
      </c>
      <c r="W128" s="9">
        <v>170</v>
      </c>
      <c r="AA128" s="1"/>
      <c r="AG128" s="155"/>
    </row>
    <row r="129" spans="1:36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38">
        <v>4376</v>
      </c>
      <c r="G129" s="100">
        <v>198</v>
      </c>
      <c r="H129" s="38"/>
      <c r="I129" s="45"/>
      <c r="J129" s="134">
        <v>579</v>
      </c>
      <c r="K129" s="9">
        <v>190</v>
      </c>
      <c r="M129" s="7">
        <v>45085</v>
      </c>
      <c r="N129" s="8" t="s">
        <v>194</v>
      </c>
      <c r="O129" s="8" t="s">
        <v>139</v>
      </c>
      <c r="P129" s="8" t="s">
        <v>110</v>
      </c>
      <c r="Q129" s="8" t="s">
        <v>131</v>
      </c>
      <c r="R129" s="8">
        <v>4707</v>
      </c>
      <c r="S129" s="210">
        <v>180</v>
      </c>
      <c r="T129" s="8"/>
      <c r="U129" s="10"/>
      <c r="V129" s="211">
        <v>610</v>
      </c>
      <c r="W129" s="9">
        <v>170</v>
      </c>
      <c r="AA129" s="1"/>
      <c r="AG129" s="155"/>
      <c r="AI129" s="17"/>
    </row>
    <row r="130" spans="1:36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38">
        <v>4379</v>
      </c>
      <c r="G130" s="100">
        <v>405</v>
      </c>
      <c r="H130" s="38">
        <v>10</v>
      </c>
      <c r="I130" s="45" t="s">
        <v>554</v>
      </c>
      <c r="J130" s="134">
        <v>579</v>
      </c>
      <c r="K130" s="9">
        <v>380</v>
      </c>
      <c r="M130" s="7">
        <v>45085</v>
      </c>
      <c r="N130" s="8" t="s">
        <v>149</v>
      </c>
      <c r="O130" s="8" t="s">
        <v>136</v>
      </c>
      <c r="P130" s="8" t="s">
        <v>110</v>
      </c>
      <c r="Q130" s="8" t="s">
        <v>131</v>
      </c>
      <c r="R130" s="8">
        <v>4706</v>
      </c>
      <c r="S130" s="210">
        <v>180</v>
      </c>
      <c r="T130" s="8"/>
      <c r="U130" s="10"/>
      <c r="V130" s="205">
        <v>593</v>
      </c>
      <c r="W130" s="9">
        <v>170</v>
      </c>
      <c r="AA130" s="1"/>
      <c r="AG130" s="155"/>
      <c r="AI130" s="17"/>
    </row>
    <row r="131" spans="1:36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579</v>
      </c>
      <c r="F131" s="38">
        <v>4394</v>
      </c>
      <c r="G131" s="100">
        <v>180</v>
      </c>
      <c r="H131" s="38">
        <v>10</v>
      </c>
      <c r="I131" s="45" t="s">
        <v>137</v>
      </c>
      <c r="J131" s="134">
        <v>579</v>
      </c>
      <c r="K131" s="9">
        <v>170</v>
      </c>
      <c r="M131" s="7">
        <v>45085</v>
      </c>
      <c r="N131" s="8" t="s">
        <v>344</v>
      </c>
      <c r="O131" s="8" t="s">
        <v>181</v>
      </c>
      <c r="P131" s="8" t="s">
        <v>110</v>
      </c>
      <c r="Q131" s="8" t="s">
        <v>211</v>
      </c>
      <c r="R131" s="8">
        <v>4709</v>
      </c>
      <c r="S131" s="210">
        <v>405</v>
      </c>
      <c r="T131" s="8">
        <v>10</v>
      </c>
      <c r="U131" s="10"/>
      <c r="V131" s="205">
        <v>593</v>
      </c>
      <c r="W131" s="9">
        <v>380</v>
      </c>
      <c r="AA131" s="1"/>
      <c r="AG131" s="155"/>
      <c r="AI131" s="17"/>
    </row>
    <row r="132" spans="1:36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579</v>
      </c>
      <c r="F132" s="38">
        <v>4417</v>
      </c>
      <c r="G132" s="100">
        <v>207</v>
      </c>
      <c r="H132" s="38">
        <v>10</v>
      </c>
      <c r="I132" s="45" t="s">
        <v>554</v>
      </c>
      <c r="J132" s="134">
        <v>579</v>
      </c>
      <c r="K132" s="9">
        <v>170</v>
      </c>
      <c r="M132" s="7">
        <v>45085</v>
      </c>
      <c r="N132" s="8" t="s">
        <v>619</v>
      </c>
      <c r="O132" s="8" t="s">
        <v>141</v>
      </c>
      <c r="P132" s="8" t="s">
        <v>110</v>
      </c>
      <c r="Q132" s="8" t="s">
        <v>211</v>
      </c>
      <c r="R132" s="8">
        <v>4708</v>
      </c>
      <c r="S132" s="210">
        <v>405</v>
      </c>
      <c r="T132" s="8">
        <v>10</v>
      </c>
      <c r="U132" s="10"/>
      <c r="V132" s="205">
        <v>593</v>
      </c>
      <c r="W132" s="9">
        <v>380</v>
      </c>
      <c r="AA132" s="1"/>
      <c r="AG132" s="155"/>
      <c r="AI132" s="17"/>
    </row>
    <row r="133" spans="1:36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38">
        <v>4434</v>
      </c>
      <c r="G133" s="100">
        <v>180</v>
      </c>
      <c r="H133" s="38">
        <v>10</v>
      </c>
      <c r="I133" s="45" t="s">
        <v>137</v>
      </c>
      <c r="J133" s="134">
        <v>579</v>
      </c>
      <c r="K133" s="9">
        <v>170</v>
      </c>
      <c r="M133" s="7">
        <v>45086</v>
      </c>
      <c r="N133" s="8" t="s">
        <v>240</v>
      </c>
      <c r="O133" s="8" t="s">
        <v>595</v>
      </c>
      <c r="P133" s="8" t="s">
        <v>110</v>
      </c>
      <c r="Q133" s="8" t="s">
        <v>134</v>
      </c>
      <c r="R133" s="8">
        <v>4701</v>
      </c>
      <c r="S133" s="210">
        <v>198</v>
      </c>
      <c r="T133" s="8"/>
      <c r="U133" s="10"/>
      <c r="V133" s="211">
        <v>610</v>
      </c>
      <c r="W133" s="9">
        <v>190</v>
      </c>
      <c r="AA133" s="1"/>
      <c r="AG133" s="155"/>
    </row>
    <row r="134" spans="1:36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38">
        <v>4438</v>
      </c>
      <c r="G134" s="100">
        <v>405</v>
      </c>
      <c r="H134" s="38">
        <v>10</v>
      </c>
      <c r="I134" s="45" t="s">
        <v>137</v>
      </c>
      <c r="J134" s="134">
        <v>579</v>
      </c>
      <c r="K134" s="9">
        <v>380</v>
      </c>
      <c r="M134" s="7">
        <v>45086</v>
      </c>
      <c r="N134" s="8" t="s">
        <v>344</v>
      </c>
      <c r="O134" s="8" t="s">
        <v>181</v>
      </c>
      <c r="P134" s="8" t="s">
        <v>110</v>
      </c>
      <c r="Q134" s="8" t="s">
        <v>114</v>
      </c>
      <c r="R134" s="8">
        <v>4717</v>
      </c>
      <c r="S134" s="210">
        <v>180</v>
      </c>
      <c r="T134" s="8">
        <v>10</v>
      </c>
      <c r="U134" s="10"/>
      <c r="V134" s="211">
        <v>610</v>
      </c>
      <c r="W134" s="9">
        <v>170</v>
      </c>
      <c r="AG134" s="17"/>
      <c r="AH134" s="17"/>
      <c r="AI134" s="17"/>
      <c r="AJ134" s="17"/>
    </row>
    <row r="135" spans="1:36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38">
        <v>4433</v>
      </c>
      <c r="G135" s="100">
        <v>180</v>
      </c>
      <c r="H135" s="38"/>
      <c r="I135" s="45"/>
      <c r="J135" s="134">
        <v>579</v>
      </c>
      <c r="K135" s="9">
        <v>170</v>
      </c>
      <c r="M135" s="7">
        <v>45086</v>
      </c>
      <c r="N135" s="8" t="s">
        <v>238</v>
      </c>
      <c r="O135" s="8" t="s">
        <v>117</v>
      </c>
      <c r="P135" s="8" t="s">
        <v>110</v>
      </c>
      <c r="Q135" s="8" t="s">
        <v>114</v>
      </c>
      <c r="R135" s="8">
        <v>4716</v>
      </c>
      <c r="S135" s="210">
        <v>180</v>
      </c>
      <c r="T135" s="8">
        <v>10</v>
      </c>
      <c r="U135" s="10"/>
      <c r="V135" s="211">
        <v>610</v>
      </c>
      <c r="W135" s="9">
        <v>170</v>
      </c>
      <c r="X135" s="98">
        <v>207</v>
      </c>
    </row>
    <row r="136" spans="1:36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38">
        <v>4432</v>
      </c>
      <c r="G136" s="100">
        <v>180</v>
      </c>
      <c r="H136" s="38"/>
      <c r="I136" s="45"/>
      <c r="J136" s="134">
        <v>579</v>
      </c>
      <c r="K136" s="9">
        <v>170</v>
      </c>
      <c r="M136" s="7">
        <v>45090</v>
      </c>
      <c r="N136" s="8" t="s">
        <v>194</v>
      </c>
      <c r="O136" s="8" t="s">
        <v>139</v>
      </c>
      <c r="P136" s="8" t="s">
        <v>110</v>
      </c>
      <c r="Q136" s="8" t="s">
        <v>114</v>
      </c>
      <c r="R136" s="8">
        <v>4738</v>
      </c>
      <c r="S136" s="210">
        <v>180</v>
      </c>
      <c r="T136" s="8">
        <v>10</v>
      </c>
      <c r="U136" s="10"/>
      <c r="V136" s="211">
        <v>610</v>
      </c>
      <c r="W136" s="9">
        <v>170</v>
      </c>
      <c r="AG136" s="212"/>
    </row>
    <row r="137" spans="1:36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38">
        <v>4439</v>
      </c>
      <c r="G137" s="100">
        <v>198</v>
      </c>
      <c r="H137" s="38"/>
      <c r="I137" s="45"/>
      <c r="J137" s="134">
        <v>579</v>
      </c>
      <c r="K137" s="9">
        <v>197</v>
      </c>
      <c r="M137" s="7">
        <v>45092</v>
      </c>
      <c r="N137" s="8" t="s">
        <v>194</v>
      </c>
      <c r="O137" s="8" t="s">
        <v>139</v>
      </c>
      <c r="P137" s="8" t="s">
        <v>110</v>
      </c>
      <c r="Q137" s="8" t="s">
        <v>211</v>
      </c>
      <c r="R137" s="8">
        <v>4769</v>
      </c>
      <c r="S137" s="210">
        <v>405</v>
      </c>
      <c r="T137" s="8">
        <v>10</v>
      </c>
      <c r="U137" s="10"/>
      <c r="V137" s="211">
        <v>610</v>
      </c>
      <c r="W137" s="9">
        <v>380</v>
      </c>
    </row>
    <row r="138" spans="1:36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38">
        <v>4464</v>
      </c>
      <c r="G138" s="100">
        <v>180</v>
      </c>
      <c r="H138" s="38"/>
      <c r="I138" s="45"/>
      <c r="J138" s="134">
        <v>579</v>
      </c>
      <c r="K138" s="9">
        <v>170</v>
      </c>
      <c r="M138" s="7">
        <v>45092</v>
      </c>
      <c r="N138" s="8" t="s">
        <v>344</v>
      </c>
      <c r="O138" s="8" t="s">
        <v>181</v>
      </c>
      <c r="P138" s="8" t="s">
        <v>110</v>
      </c>
      <c r="Q138" s="8" t="s">
        <v>211</v>
      </c>
      <c r="R138" s="8">
        <v>4768</v>
      </c>
      <c r="S138" s="210">
        <v>405</v>
      </c>
      <c r="T138" s="8">
        <v>10</v>
      </c>
      <c r="U138" s="10"/>
      <c r="V138" s="211">
        <v>610</v>
      </c>
      <c r="W138" s="9">
        <v>380</v>
      </c>
    </row>
    <row r="139" spans="1:36" x14ac:dyDescent="0.25">
      <c r="A139" s="7">
        <v>45061</v>
      </c>
      <c r="B139" s="8" t="s">
        <v>570</v>
      </c>
      <c r="C139" s="8" t="s">
        <v>126</v>
      </c>
      <c r="D139" s="8" t="s">
        <v>430</v>
      </c>
      <c r="E139" s="8" t="s">
        <v>131</v>
      </c>
      <c r="F139" s="38">
        <v>4463</v>
      </c>
      <c r="G139" s="100">
        <v>180</v>
      </c>
      <c r="H139" s="38"/>
      <c r="I139" s="45"/>
      <c r="J139" s="134">
        <v>579</v>
      </c>
      <c r="K139" s="9">
        <v>170</v>
      </c>
      <c r="M139" s="7">
        <v>45096</v>
      </c>
      <c r="N139" s="8" t="s">
        <v>570</v>
      </c>
      <c r="O139" s="8" t="s">
        <v>126</v>
      </c>
      <c r="P139" s="8" t="s">
        <v>110</v>
      </c>
      <c r="Q139" s="8" t="s">
        <v>114</v>
      </c>
      <c r="R139" s="8">
        <v>4792</v>
      </c>
      <c r="S139" s="210">
        <v>180</v>
      </c>
      <c r="T139" s="8">
        <v>10</v>
      </c>
      <c r="U139" s="10" t="s">
        <v>448</v>
      </c>
      <c r="V139" s="211">
        <v>610</v>
      </c>
      <c r="W139" s="9">
        <v>170</v>
      </c>
    </row>
    <row r="140" spans="1:36" x14ac:dyDescent="0.25">
      <c r="A140" s="7">
        <v>45062</v>
      </c>
      <c r="B140" s="8" t="s">
        <v>570</v>
      </c>
      <c r="C140" s="8" t="s">
        <v>126</v>
      </c>
      <c r="D140" s="8" t="s">
        <v>430</v>
      </c>
      <c r="E140" s="8" t="s">
        <v>579</v>
      </c>
      <c r="F140" s="38">
        <v>4483</v>
      </c>
      <c r="G140" s="100">
        <v>207</v>
      </c>
      <c r="H140" s="38">
        <v>10</v>
      </c>
      <c r="I140" s="45" t="s">
        <v>137</v>
      </c>
      <c r="J140" s="134">
        <v>579</v>
      </c>
      <c r="K140" s="9">
        <v>170</v>
      </c>
      <c r="M140" s="7">
        <v>45097</v>
      </c>
      <c r="N140" s="8" t="s">
        <v>570</v>
      </c>
      <c r="O140" s="8" t="s">
        <v>126</v>
      </c>
      <c r="P140" s="8" t="s">
        <v>110</v>
      </c>
      <c r="Q140" s="8" t="s">
        <v>114</v>
      </c>
      <c r="R140" s="230">
        <v>4807</v>
      </c>
      <c r="S140" s="228">
        <v>207</v>
      </c>
      <c r="T140" s="8">
        <v>10</v>
      </c>
      <c r="U140" s="10"/>
      <c r="V140" s="8">
        <v>634</v>
      </c>
      <c r="W140" s="9">
        <v>170</v>
      </c>
    </row>
    <row r="141" spans="1:36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8">
        <v>4505</v>
      </c>
      <c r="G141" s="100">
        <v>180</v>
      </c>
      <c r="H141" s="38"/>
      <c r="I141" s="10"/>
      <c r="J141" s="204">
        <v>592</v>
      </c>
      <c r="K141" s="9">
        <v>170</v>
      </c>
      <c r="M141" s="7">
        <v>45097</v>
      </c>
      <c r="N141" s="8" t="s">
        <v>238</v>
      </c>
      <c r="O141" s="8" t="s">
        <v>117</v>
      </c>
      <c r="P141" s="8" t="s">
        <v>110</v>
      </c>
      <c r="Q141" s="8" t="s">
        <v>132</v>
      </c>
      <c r="R141" s="205">
        <v>7454</v>
      </c>
      <c r="S141" s="228">
        <v>198</v>
      </c>
      <c r="T141" s="8"/>
      <c r="U141" s="10"/>
      <c r="V141" s="8">
        <v>634</v>
      </c>
      <c r="W141" s="9">
        <v>190</v>
      </c>
    </row>
    <row r="142" spans="1:36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8">
        <v>4507</v>
      </c>
      <c r="G142" s="100">
        <v>198</v>
      </c>
      <c r="H142" s="38"/>
      <c r="I142" s="10"/>
      <c r="J142" s="204">
        <v>592</v>
      </c>
      <c r="K142" s="9">
        <v>190</v>
      </c>
      <c r="M142" s="7">
        <v>45098</v>
      </c>
      <c r="N142" s="8" t="s">
        <v>194</v>
      </c>
      <c r="O142" s="8" t="s">
        <v>139</v>
      </c>
      <c r="P142" s="8" t="s">
        <v>110</v>
      </c>
      <c r="Q142" s="8" t="s">
        <v>647</v>
      </c>
      <c r="R142" s="205">
        <v>4824</v>
      </c>
      <c r="S142" s="228">
        <v>180</v>
      </c>
      <c r="T142" s="8">
        <v>10</v>
      </c>
      <c r="U142" s="10" t="s">
        <v>448</v>
      </c>
      <c r="V142" s="8">
        <v>634</v>
      </c>
      <c r="W142" s="9">
        <v>170</v>
      </c>
    </row>
    <row r="143" spans="1:36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8">
        <v>4512</v>
      </c>
      <c r="G143" s="100">
        <v>405</v>
      </c>
      <c r="H143" s="38">
        <v>10</v>
      </c>
      <c r="I143" s="10" t="s">
        <v>554</v>
      </c>
      <c r="J143" s="204">
        <v>592</v>
      </c>
      <c r="K143" s="9">
        <v>380</v>
      </c>
      <c r="M143" s="7">
        <v>45099</v>
      </c>
      <c r="N143" s="8" t="s">
        <v>238</v>
      </c>
      <c r="O143" s="8" t="s">
        <v>117</v>
      </c>
      <c r="P143" s="8" t="s">
        <v>110</v>
      </c>
      <c r="Q143" s="8" t="s">
        <v>131</v>
      </c>
      <c r="R143" s="205">
        <v>4829</v>
      </c>
      <c r="S143" s="228">
        <v>180</v>
      </c>
      <c r="T143" s="8"/>
      <c r="U143" s="10"/>
      <c r="V143" s="8">
        <v>634</v>
      </c>
      <c r="W143" s="9">
        <v>170</v>
      </c>
    </row>
    <row r="144" spans="1:36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8">
        <v>4509</v>
      </c>
      <c r="G144" s="100">
        <v>198</v>
      </c>
      <c r="H144" s="38"/>
      <c r="I144" s="10"/>
      <c r="J144" s="204">
        <v>592</v>
      </c>
      <c r="K144" s="9">
        <v>190</v>
      </c>
      <c r="M144" s="7">
        <v>45099</v>
      </c>
      <c r="N144" s="8" t="s">
        <v>143</v>
      </c>
      <c r="O144" s="8" t="s">
        <v>122</v>
      </c>
      <c r="P144" s="8" t="s">
        <v>110</v>
      </c>
      <c r="Q144" s="8" t="s">
        <v>131</v>
      </c>
      <c r="R144" s="205">
        <v>4830</v>
      </c>
      <c r="S144" s="228">
        <v>180</v>
      </c>
      <c r="T144" s="8"/>
      <c r="U144" s="10"/>
      <c r="V144" s="8">
        <v>634</v>
      </c>
      <c r="W144" s="9">
        <v>170</v>
      </c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8">
        <v>4508</v>
      </c>
      <c r="G145" s="100">
        <v>198</v>
      </c>
      <c r="H145" s="38"/>
      <c r="I145" s="10"/>
      <c r="J145" s="204">
        <v>592</v>
      </c>
      <c r="K145" s="9">
        <v>190</v>
      </c>
      <c r="M145" s="7">
        <v>45102</v>
      </c>
      <c r="N145" s="253" t="s">
        <v>238</v>
      </c>
      <c r="O145" s="253" t="s">
        <v>117</v>
      </c>
      <c r="P145" s="253" t="s">
        <v>651</v>
      </c>
      <c r="Q145" s="253" t="s">
        <v>110</v>
      </c>
      <c r="R145" s="253" t="s">
        <v>635</v>
      </c>
      <c r="S145" s="65">
        <v>100</v>
      </c>
      <c r="T145" s="253"/>
      <c r="U145" s="258"/>
      <c r="V145" s="253">
        <v>657</v>
      </c>
      <c r="W145" s="65">
        <v>90</v>
      </c>
    </row>
    <row r="146" spans="1:23" x14ac:dyDescent="0.25">
      <c r="A146" s="37">
        <v>45068</v>
      </c>
      <c r="B146" s="38" t="s">
        <v>487</v>
      </c>
      <c r="C146" s="38" t="s">
        <v>542</v>
      </c>
      <c r="D146" s="38" t="s">
        <v>430</v>
      </c>
      <c r="E146" s="38" t="s">
        <v>514</v>
      </c>
      <c r="F146" s="38">
        <v>4523</v>
      </c>
      <c r="G146" s="100">
        <v>198</v>
      </c>
      <c r="H146" s="38"/>
      <c r="I146" s="10"/>
      <c r="J146" s="204">
        <v>592</v>
      </c>
      <c r="K146" s="9">
        <v>190</v>
      </c>
      <c r="M146" s="7">
        <v>45103</v>
      </c>
      <c r="N146" s="8" t="s">
        <v>238</v>
      </c>
      <c r="O146" s="8" t="s">
        <v>117</v>
      </c>
      <c r="P146" s="8" t="s">
        <v>110</v>
      </c>
      <c r="Q146" s="8" t="s">
        <v>131</v>
      </c>
      <c r="R146" s="205">
        <v>4862</v>
      </c>
      <c r="S146" s="228">
        <v>180</v>
      </c>
      <c r="T146" s="8"/>
      <c r="U146" s="10"/>
      <c r="V146" s="8">
        <v>634</v>
      </c>
      <c r="W146" s="9">
        <v>170</v>
      </c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01">
        <v>4538</v>
      </c>
      <c r="G147" s="100">
        <v>180</v>
      </c>
      <c r="H147" s="38"/>
      <c r="I147" s="10"/>
      <c r="J147" s="204">
        <v>592</v>
      </c>
      <c r="K147" s="9">
        <v>170</v>
      </c>
      <c r="M147" s="7">
        <v>45105</v>
      </c>
      <c r="N147" s="8" t="s">
        <v>344</v>
      </c>
      <c r="O147" s="8" t="s">
        <v>181</v>
      </c>
      <c r="P147" s="8" t="s">
        <v>110</v>
      </c>
      <c r="Q147" s="8" t="s">
        <v>480</v>
      </c>
      <c r="R147" s="205">
        <v>4890</v>
      </c>
      <c r="S147" s="228">
        <v>180</v>
      </c>
      <c r="T147" s="8"/>
      <c r="U147" s="10"/>
      <c r="V147" s="8">
        <v>634</v>
      </c>
      <c r="W147" s="9">
        <v>170</v>
      </c>
    </row>
    <row r="148" spans="1:23" x14ac:dyDescent="0.25">
      <c r="A148" s="37">
        <v>45069</v>
      </c>
      <c r="B148" s="8" t="s">
        <v>570</v>
      </c>
      <c r="C148" s="38" t="s">
        <v>126</v>
      </c>
      <c r="D148" s="38" t="s">
        <v>430</v>
      </c>
      <c r="E148" s="38" t="s">
        <v>579</v>
      </c>
      <c r="F148" s="38">
        <v>4554</v>
      </c>
      <c r="G148" s="100">
        <v>180</v>
      </c>
      <c r="H148" s="38">
        <v>10</v>
      </c>
      <c r="I148" s="10"/>
      <c r="J148" s="204">
        <v>592</v>
      </c>
      <c r="K148" s="9">
        <v>170</v>
      </c>
      <c r="M148" s="7">
        <v>45106</v>
      </c>
      <c r="N148" s="8" t="s">
        <v>143</v>
      </c>
      <c r="O148" s="8" t="s">
        <v>122</v>
      </c>
      <c r="P148" s="8" t="s">
        <v>110</v>
      </c>
      <c r="Q148" s="8" t="s">
        <v>131</v>
      </c>
      <c r="R148" s="229">
        <v>4915</v>
      </c>
      <c r="S148" s="228">
        <v>180</v>
      </c>
      <c r="T148" s="8"/>
      <c r="U148" s="10"/>
      <c r="V148" s="8">
        <v>634</v>
      </c>
      <c r="W148" s="9">
        <v>170</v>
      </c>
    </row>
    <row r="149" spans="1:23" x14ac:dyDescent="0.25">
      <c r="A149" s="7">
        <v>45071</v>
      </c>
      <c r="B149" s="8" t="s">
        <v>135</v>
      </c>
      <c r="C149" s="8" t="s">
        <v>541</v>
      </c>
      <c r="D149" s="8" t="s">
        <v>430</v>
      </c>
      <c r="E149" s="38" t="s">
        <v>211</v>
      </c>
      <c r="F149" s="38">
        <v>4575</v>
      </c>
      <c r="G149" s="100">
        <v>405</v>
      </c>
      <c r="H149" s="38">
        <v>10</v>
      </c>
      <c r="I149" s="10"/>
      <c r="J149" s="204">
        <v>592</v>
      </c>
      <c r="K149" s="9">
        <v>380</v>
      </c>
      <c r="M149" s="7">
        <v>45106</v>
      </c>
      <c r="N149" s="8" t="s">
        <v>344</v>
      </c>
      <c r="O149" s="8" t="s">
        <v>181</v>
      </c>
      <c r="P149" s="8" t="s">
        <v>110</v>
      </c>
      <c r="Q149" s="8" t="s">
        <v>132</v>
      </c>
      <c r="R149" s="205">
        <v>4909</v>
      </c>
      <c r="S149" s="228">
        <v>198</v>
      </c>
      <c r="T149" s="8"/>
      <c r="U149" s="10"/>
      <c r="V149" s="8">
        <v>634</v>
      </c>
      <c r="W149" s="9">
        <v>190</v>
      </c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38" t="s">
        <v>211</v>
      </c>
      <c r="F150" s="38">
        <v>4576</v>
      </c>
      <c r="G150" s="100">
        <v>405</v>
      </c>
      <c r="H150" s="38">
        <v>10</v>
      </c>
      <c r="I150" s="10"/>
      <c r="J150" s="204">
        <v>592</v>
      </c>
      <c r="K150" s="9">
        <v>380</v>
      </c>
      <c r="M150" s="7">
        <v>45106</v>
      </c>
      <c r="N150" s="8" t="s">
        <v>570</v>
      </c>
      <c r="O150" s="8" t="s">
        <v>126</v>
      </c>
      <c r="P150" s="8" t="s">
        <v>110</v>
      </c>
      <c r="Q150" s="8" t="s">
        <v>132</v>
      </c>
      <c r="R150" s="205">
        <v>4911</v>
      </c>
      <c r="S150" s="228">
        <v>225</v>
      </c>
      <c r="T150" s="8"/>
      <c r="U150" s="10"/>
      <c r="V150" s="8">
        <v>634</v>
      </c>
      <c r="W150" s="9">
        <v>190</v>
      </c>
    </row>
    <row r="151" spans="1:23" x14ac:dyDescent="0.25">
      <c r="A151" s="7">
        <v>45071</v>
      </c>
      <c r="B151" s="8" t="s">
        <v>570</v>
      </c>
      <c r="C151" s="8" t="s">
        <v>126</v>
      </c>
      <c r="D151" s="8" t="s">
        <v>430</v>
      </c>
      <c r="E151" s="38" t="s">
        <v>131</v>
      </c>
      <c r="F151" s="38">
        <v>4573</v>
      </c>
      <c r="G151" s="100">
        <v>180</v>
      </c>
      <c r="H151" s="38"/>
      <c r="I151" s="10"/>
      <c r="J151" s="204">
        <v>592</v>
      </c>
      <c r="K151" s="9">
        <v>170</v>
      </c>
      <c r="M151" s="7">
        <v>45107</v>
      </c>
      <c r="N151" s="8" t="s">
        <v>123</v>
      </c>
      <c r="O151" s="8" t="s">
        <v>213</v>
      </c>
      <c r="P151" s="8" t="s">
        <v>664</v>
      </c>
      <c r="Q151" s="8" t="s">
        <v>598</v>
      </c>
      <c r="R151" s="8">
        <v>1834246</v>
      </c>
      <c r="S151" s="9">
        <v>180</v>
      </c>
      <c r="T151" s="8"/>
      <c r="U151" s="10"/>
      <c r="V151" s="8"/>
      <c r="W151" s="9">
        <v>160</v>
      </c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38" t="s">
        <v>131</v>
      </c>
      <c r="F152" s="38">
        <v>4572</v>
      </c>
      <c r="G152" s="100">
        <v>180</v>
      </c>
      <c r="H152" s="38"/>
      <c r="I152" s="10"/>
      <c r="J152" s="204">
        <v>592</v>
      </c>
      <c r="K152" s="9">
        <v>170</v>
      </c>
      <c r="M152" s="7">
        <v>45107</v>
      </c>
      <c r="N152" s="8" t="s">
        <v>194</v>
      </c>
      <c r="O152" s="8" t="s">
        <v>139</v>
      </c>
      <c r="P152" s="8" t="s">
        <v>664</v>
      </c>
      <c r="Q152" s="8" t="s">
        <v>598</v>
      </c>
      <c r="R152" s="8">
        <v>1834464</v>
      </c>
      <c r="S152" s="9">
        <v>180</v>
      </c>
      <c r="T152" s="8"/>
      <c r="U152" s="10"/>
      <c r="V152" s="8"/>
      <c r="W152" s="9">
        <v>160</v>
      </c>
    </row>
    <row r="153" spans="1:23" x14ac:dyDescent="0.25">
      <c r="A153" s="7">
        <v>45072</v>
      </c>
      <c r="B153" s="8" t="s">
        <v>487</v>
      </c>
      <c r="C153" s="8" t="s">
        <v>213</v>
      </c>
      <c r="D153" s="8" t="s">
        <v>430</v>
      </c>
      <c r="E153" s="38" t="s">
        <v>514</v>
      </c>
      <c r="F153" s="38">
        <v>4567</v>
      </c>
      <c r="G153" s="100">
        <v>198</v>
      </c>
      <c r="H153" s="38"/>
      <c r="I153" s="10"/>
      <c r="J153" s="204">
        <v>592</v>
      </c>
      <c r="K153" s="9">
        <v>190</v>
      </c>
      <c r="M153" s="8"/>
      <c r="N153" s="8"/>
      <c r="O153" s="8"/>
      <c r="P153" s="8"/>
      <c r="Q153" s="8"/>
      <c r="R153" s="8"/>
      <c r="S153" s="8"/>
      <c r="T153" s="8"/>
      <c r="U153" s="10"/>
      <c r="V153" s="8"/>
      <c r="W153" s="9"/>
    </row>
    <row r="154" spans="1:23" x14ac:dyDescent="0.25">
      <c r="A154" s="7">
        <v>45072</v>
      </c>
      <c r="B154" s="8" t="s">
        <v>570</v>
      </c>
      <c r="C154" s="8" t="s">
        <v>126</v>
      </c>
      <c r="D154" s="8" t="s">
        <v>430</v>
      </c>
      <c r="E154" s="38" t="s">
        <v>514</v>
      </c>
      <c r="F154" s="38">
        <v>4568</v>
      </c>
      <c r="G154" s="100">
        <v>225</v>
      </c>
      <c r="H154" s="38"/>
      <c r="I154" s="10"/>
      <c r="J154" s="204">
        <v>592</v>
      </c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570</v>
      </c>
      <c r="C155" s="8" t="s">
        <v>126</v>
      </c>
      <c r="D155" s="8" t="s">
        <v>430</v>
      </c>
      <c r="E155" s="38" t="s">
        <v>579</v>
      </c>
      <c r="F155" s="38">
        <v>4588</v>
      </c>
      <c r="G155" s="100">
        <v>207</v>
      </c>
      <c r="H155" s="38">
        <v>10</v>
      </c>
      <c r="I155" s="10"/>
      <c r="J155" s="204">
        <v>592</v>
      </c>
      <c r="K155" s="9">
        <v>170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212</v>
      </c>
      <c r="C156" s="8" t="s">
        <v>510</v>
      </c>
      <c r="D156" s="8" t="s">
        <v>430</v>
      </c>
      <c r="E156" s="38" t="s">
        <v>131</v>
      </c>
      <c r="F156" s="38">
        <v>4602</v>
      </c>
      <c r="G156" s="100">
        <v>180</v>
      </c>
      <c r="H156" s="38"/>
      <c r="I156" s="10"/>
      <c r="J156" s="204">
        <v>592</v>
      </c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487</v>
      </c>
      <c r="C157" s="8" t="s">
        <v>213</v>
      </c>
      <c r="D157" s="8" t="s">
        <v>430</v>
      </c>
      <c r="E157" s="38" t="s">
        <v>131</v>
      </c>
      <c r="F157" s="38">
        <v>4601</v>
      </c>
      <c r="G157" s="100">
        <v>180</v>
      </c>
      <c r="H157" s="38"/>
      <c r="I157" s="10"/>
      <c r="J157" s="204">
        <v>592</v>
      </c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11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7749</v>
      </c>
      <c r="H172" s="14"/>
      <c r="I172" s="15">
        <f>SUM(I124:I171)</f>
        <v>0</v>
      </c>
      <c r="J172" s="16"/>
      <c r="K172" s="13">
        <f>SUM(K124:K171)</f>
        <v>7207</v>
      </c>
      <c r="M172" s="8"/>
      <c r="N172" s="8"/>
      <c r="O172" s="8"/>
      <c r="P172" s="8"/>
      <c r="Q172" s="8"/>
      <c r="R172" s="12" t="s">
        <v>14</v>
      </c>
      <c r="S172" s="13">
        <f>SUM(S124:S171)</f>
        <v>6418</v>
      </c>
      <c r="T172" s="14"/>
      <c r="U172" s="15">
        <f>SUM(U124:U171)</f>
        <v>0</v>
      </c>
      <c r="V172" s="16"/>
      <c r="W172" s="13">
        <f>SUM(W124:W171)</f>
        <v>5960</v>
      </c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7749</v>
      </c>
      <c r="H173" s="16" t="s">
        <v>16</v>
      </c>
      <c r="I173" s="13">
        <f>G174-I172</f>
        <v>7671.51</v>
      </c>
      <c r="J173" s="16"/>
      <c r="K173" s="10"/>
      <c r="M173" s="8"/>
      <c r="N173" s="8"/>
      <c r="O173" s="8"/>
      <c r="P173" s="8"/>
      <c r="Q173" s="8"/>
      <c r="R173" s="12" t="s">
        <v>15</v>
      </c>
      <c r="S173" s="13">
        <f>U172+S172</f>
        <v>6418</v>
      </c>
      <c r="T173" s="16" t="s">
        <v>16</v>
      </c>
      <c r="U173" s="13">
        <f>S174-U172</f>
        <v>6353.82</v>
      </c>
      <c r="V173" s="16"/>
      <c r="W173" s="10"/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7671.51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17</v>
      </c>
      <c r="S174" s="13">
        <f>S173*0.99</f>
        <v>6353.82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293" t="s">
        <v>18</v>
      </c>
      <c r="G175" s="293"/>
      <c r="H175" s="293"/>
      <c r="I175" s="293"/>
      <c r="J175" s="290">
        <f>I173-K172</f>
        <v>464.51000000000022</v>
      </c>
      <c r="K175" s="8"/>
      <c r="M175" s="8"/>
      <c r="N175" s="8"/>
      <c r="O175" s="8"/>
      <c r="P175" s="8"/>
      <c r="Q175" s="8"/>
      <c r="R175" s="293" t="s">
        <v>18</v>
      </c>
      <c r="S175" s="293"/>
      <c r="T175" s="293"/>
      <c r="U175" s="293"/>
      <c r="V175" s="290">
        <f>U173-W172</f>
        <v>393.81999999999971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291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291"/>
      <c r="W176" s="8"/>
    </row>
    <row r="180" spans="1:23" ht="28.5" x14ac:dyDescent="0.45">
      <c r="A180" s="1"/>
      <c r="B180" s="2"/>
      <c r="C180" s="2"/>
      <c r="D180" s="292" t="s">
        <v>92</v>
      </c>
      <c r="E180" s="292"/>
      <c r="F180" s="292"/>
      <c r="G180" s="292"/>
      <c r="H180" s="2"/>
      <c r="I180" s="2"/>
      <c r="M180" s="1"/>
      <c r="N180" s="2"/>
      <c r="O180" s="2"/>
      <c r="P180" s="292" t="s">
        <v>93</v>
      </c>
      <c r="Q180" s="292"/>
      <c r="R180" s="292"/>
      <c r="S180" s="292"/>
      <c r="T180" s="2"/>
      <c r="U180" s="2"/>
    </row>
    <row r="181" spans="1:23" x14ac:dyDescent="0.2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4" t="s">
        <v>1</v>
      </c>
      <c r="N181" s="5" t="s">
        <v>2</v>
      </c>
      <c r="O181" s="5" t="s">
        <v>3</v>
      </c>
      <c r="P181" s="5" t="s">
        <v>4</v>
      </c>
      <c r="Q181" s="5" t="s">
        <v>5</v>
      </c>
      <c r="R181" s="5" t="s">
        <v>6</v>
      </c>
      <c r="S181" s="6" t="s">
        <v>7</v>
      </c>
      <c r="T181" s="5" t="s">
        <v>8</v>
      </c>
      <c r="U181" s="5" t="s">
        <v>9</v>
      </c>
      <c r="V181" s="5" t="s">
        <v>10</v>
      </c>
      <c r="W181" s="5" t="s">
        <v>11</v>
      </c>
    </row>
    <row r="182" spans="1:23" x14ac:dyDescent="0.25">
      <c r="A182" s="7">
        <v>45110</v>
      </c>
      <c r="B182" s="8" t="s">
        <v>570</v>
      </c>
      <c r="C182" s="8" t="s">
        <v>126</v>
      </c>
      <c r="D182" s="8" t="s">
        <v>110</v>
      </c>
      <c r="E182" s="8" t="s">
        <v>211</v>
      </c>
      <c r="F182" s="38">
        <v>4951</v>
      </c>
      <c r="G182" s="100">
        <v>405</v>
      </c>
      <c r="H182" s="8">
        <v>10</v>
      </c>
      <c r="I182" s="10" t="s">
        <v>673</v>
      </c>
      <c r="J182" s="8">
        <v>634</v>
      </c>
      <c r="K182" s="9">
        <v>380</v>
      </c>
      <c r="M182" s="7">
        <v>45139</v>
      </c>
      <c r="N182" s="8" t="s">
        <v>703</v>
      </c>
      <c r="O182" s="8" t="s">
        <v>213</v>
      </c>
      <c r="P182" s="8" t="s">
        <v>110</v>
      </c>
      <c r="Q182" s="8" t="s">
        <v>114</v>
      </c>
      <c r="R182" s="253">
        <v>5226</v>
      </c>
      <c r="S182" s="9">
        <v>207</v>
      </c>
      <c r="T182" s="8">
        <v>10</v>
      </c>
      <c r="U182" s="10" t="s">
        <v>750</v>
      </c>
      <c r="V182" s="253">
        <v>657</v>
      </c>
      <c r="W182" s="9">
        <v>170</v>
      </c>
    </row>
    <row r="183" spans="1:23" x14ac:dyDescent="0.25">
      <c r="A183" s="7">
        <v>45113</v>
      </c>
      <c r="B183" s="8" t="s">
        <v>689</v>
      </c>
      <c r="C183" s="8" t="s">
        <v>213</v>
      </c>
      <c r="D183" s="8" t="s">
        <v>110</v>
      </c>
      <c r="E183" s="8" t="s">
        <v>131</v>
      </c>
      <c r="F183" s="38">
        <v>4998</v>
      </c>
      <c r="G183" s="257">
        <v>180</v>
      </c>
      <c r="H183" s="8"/>
      <c r="I183" s="8"/>
      <c r="J183" s="8">
        <v>644</v>
      </c>
      <c r="K183" s="216">
        <v>170</v>
      </c>
      <c r="M183" s="7">
        <v>45140</v>
      </c>
      <c r="N183" s="8" t="s">
        <v>571</v>
      </c>
      <c r="O183" s="8" t="s">
        <v>126</v>
      </c>
      <c r="P183" s="8" t="s">
        <v>110</v>
      </c>
      <c r="Q183" s="8" t="s">
        <v>766</v>
      </c>
      <c r="R183" s="38">
        <v>5210</v>
      </c>
      <c r="S183" s="9">
        <v>180</v>
      </c>
      <c r="T183" s="8" t="s">
        <v>767</v>
      </c>
      <c r="U183" s="10"/>
      <c r="V183" s="8">
        <v>665</v>
      </c>
      <c r="W183" s="9">
        <v>170</v>
      </c>
    </row>
    <row r="184" spans="1:23" x14ac:dyDescent="0.25">
      <c r="A184" s="7">
        <v>45113</v>
      </c>
      <c r="B184" s="8" t="s">
        <v>357</v>
      </c>
      <c r="C184" s="8" t="s">
        <v>139</v>
      </c>
      <c r="D184" s="8" t="s">
        <v>110</v>
      </c>
      <c r="E184" s="8" t="s">
        <v>211</v>
      </c>
      <c r="F184" s="38">
        <v>5002</v>
      </c>
      <c r="G184" s="100">
        <v>405</v>
      </c>
      <c r="H184" s="8">
        <v>10</v>
      </c>
      <c r="I184" s="10"/>
      <c r="J184" s="8">
        <v>644</v>
      </c>
      <c r="K184" s="9">
        <v>380</v>
      </c>
      <c r="M184" s="7">
        <v>45141</v>
      </c>
      <c r="N184" s="8" t="s">
        <v>344</v>
      </c>
      <c r="O184" s="8" t="s">
        <v>181</v>
      </c>
      <c r="P184" s="8" t="s">
        <v>110</v>
      </c>
      <c r="Q184" s="8" t="s">
        <v>131</v>
      </c>
      <c r="R184" s="38">
        <v>5258</v>
      </c>
      <c r="S184" s="9">
        <v>180</v>
      </c>
      <c r="T184" s="8"/>
      <c r="U184" s="10"/>
      <c r="V184" s="8">
        <v>665</v>
      </c>
      <c r="W184" s="9">
        <v>170</v>
      </c>
    </row>
    <row r="185" spans="1:23" x14ac:dyDescent="0.25">
      <c r="A185" s="7">
        <v>45120</v>
      </c>
      <c r="B185" s="8" t="s">
        <v>689</v>
      </c>
      <c r="C185" s="8" t="s">
        <v>213</v>
      </c>
      <c r="D185" s="8" t="s">
        <v>709</v>
      </c>
      <c r="E185" s="8" t="s">
        <v>131</v>
      </c>
      <c r="F185" s="38">
        <v>7807023902</v>
      </c>
      <c r="G185" s="100">
        <v>180</v>
      </c>
      <c r="H185" s="8"/>
      <c r="I185" s="10"/>
      <c r="J185" s="8">
        <v>635</v>
      </c>
      <c r="K185" s="9">
        <v>170</v>
      </c>
      <c r="M185" s="7">
        <v>45141</v>
      </c>
      <c r="N185" s="8" t="s">
        <v>119</v>
      </c>
      <c r="O185" s="8" t="s">
        <v>144</v>
      </c>
      <c r="P185" s="8" t="s">
        <v>110</v>
      </c>
      <c r="Q185" s="8" t="s">
        <v>211</v>
      </c>
      <c r="R185" s="38">
        <v>5261</v>
      </c>
      <c r="S185" s="9">
        <v>405</v>
      </c>
      <c r="T185" s="8">
        <v>10</v>
      </c>
      <c r="U185" s="10" t="s">
        <v>750</v>
      </c>
      <c r="V185" s="8">
        <v>665</v>
      </c>
      <c r="W185" s="9">
        <v>380</v>
      </c>
    </row>
    <row r="186" spans="1:23" x14ac:dyDescent="0.25">
      <c r="A186" s="7">
        <v>45120</v>
      </c>
      <c r="B186" s="8" t="s">
        <v>710</v>
      </c>
      <c r="C186" s="8" t="s">
        <v>117</v>
      </c>
      <c r="D186" s="8" t="s">
        <v>711</v>
      </c>
      <c r="E186" s="8" t="s">
        <v>134</v>
      </c>
      <c r="F186" s="38">
        <v>7807023904</v>
      </c>
      <c r="G186" s="100">
        <v>198</v>
      </c>
      <c r="H186" s="8"/>
      <c r="I186" s="10"/>
      <c r="J186" s="8">
        <v>635</v>
      </c>
      <c r="K186" s="9">
        <v>180</v>
      </c>
      <c r="M186" s="7">
        <v>45145</v>
      </c>
      <c r="N186" s="8" t="s">
        <v>238</v>
      </c>
      <c r="O186" s="8" t="s">
        <v>117</v>
      </c>
      <c r="P186" s="8" t="s">
        <v>110</v>
      </c>
      <c r="Q186" s="8" t="s">
        <v>131</v>
      </c>
      <c r="R186" s="38">
        <v>5288</v>
      </c>
      <c r="S186" s="9">
        <v>207</v>
      </c>
      <c r="T186" s="8"/>
      <c r="U186" s="10"/>
      <c r="V186" s="8">
        <v>665</v>
      </c>
      <c r="W186" s="9">
        <v>170</v>
      </c>
    </row>
    <row r="187" spans="1:23" x14ac:dyDescent="0.25">
      <c r="A187" s="7">
        <v>45120</v>
      </c>
      <c r="B187" s="8" t="s">
        <v>689</v>
      </c>
      <c r="C187" s="8" t="s">
        <v>213</v>
      </c>
      <c r="D187" s="8" t="s">
        <v>712</v>
      </c>
      <c r="E187" s="8" t="s">
        <v>217</v>
      </c>
      <c r="F187" s="38">
        <v>5078</v>
      </c>
      <c r="G187" s="100">
        <v>180</v>
      </c>
      <c r="H187" s="8"/>
      <c r="I187" s="10"/>
      <c r="J187" s="8">
        <v>644</v>
      </c>
      <c r="K187" s="9">
        <v>170</v>
      </c>
      <c r="M187" s="7">
        <v>45145</v>
      </c>
      <c r="N187" s="8" t="s">
        <v>194</v>
      </c>
      <c r="O187" s="8" t="s">
        <v>139</v>
      </c>
      <c r="P187" s="8" t="s">
        <v>110</v>
      </c>
      <c r="Q187" s="8" t="s">
        <v>211</v>
      </c>
      <c r="R187" s="38">
        <v>5286</v>
      </c>
      <c r="S187" s="9">
        <v>405</v>
      </c>
      <c r="T187" s="8">
        <v>10</v>
      </c>
      <c r="U187" s="10" t="s">
        <v>768</v>
      </c>
      <c r="V187" s="8">
        <v>665</v>
      </c>
      <c r="W187" s="9">
        <v>380</v>
      </c>
    </row>
    <row r="188" spans="1:23" x14ac:dyDescent="0.25">
      <c r="A188" s="7">
        <v>45121</v>
      </c>
      <c r="B188" s="8" t="s">
        <v>326</v>
      </c>
      <c r="C188" s="8" t="s">
        <v>141</v>
      </c>
      <c r="D188" s="8" t="s">
        <v>110</v>
      </c>
      <c r="E188" s="8" t="s">
        <v>189</v>
      </c>
      <c r="F188" s="253">
        <v>5092</v>
      </c>
      <c r="G188" s="100">
        <v>207</v>
      </c>
      <c r="H188" s="8">
        <v>10</v>
      </c>
      <c r="I188" s="10"/>
      <c r="J188" s="8">
        <v>657</v>
      </c>
      <c r="K188" s="9">
        <v>170</v>
      </c>
      <c r="M188" s="7">
        <v>45145</v>
      </c>
      <c r="N188" s="8" t="s">
        <v>125</v>
      </c>
      <c r="O188" s="8" t="s">
        <v>133</v>
      </c>
      <c r="P188" s="8" t="s">
        <v>110</v>
      </c>
      <c r="Q188" s="8" t="s">
        <v>114</v>
      </c>
      <c r="R188" s="38">
        <v>5283</v>
      </c>
      <c r="S188" s="9">
        <v>207</v>
      </c>
      <c r="T188" s="8">
        <v>10</v>
      </c>
      <c r="U188" s="10" t="s">
        <v>750</v>
      </c>
      <c r="V188" s="8">
        <v>665</v>
      </c>
      <c r="W188" s="9">
        <v>170</v>
      </c>
    </row>
    <row r="189" spans="1:23" x14ac:dyDescent="0.25">
      <c r="A189" s="7">
        <v>45124</v>
      </c>
      <c r="B189" s="8" t="s">
        <v>357</v>
      </c>
      <c r="C189" s="8" t="s">
        <v>139</v>
      </c>
      <c r="D189" s="8" t="s">
        <v>110</v>
      </c>
      <c r="E189" s="8" t="s">
        <v>211</v>
      </c>
      <c r="F189" s="253">
        <v>5105</v>
      </c>
      <c r="G189" s="9">
        <v>405</v>
      </c>
      <c r="H189" s="8">
        <v>10</v>
      </c>
      <c r="I189" s="10" t="s">
        <v>725</v>
      </c>
      <c r="J189" s="8">
        <v>657</v>
      </c>
      <c r="K189" s="9">
        <v>380</v>
      </c>
      <c r="M189" s="7">
        <v>45146</v>
      </c>
      <c r="N189" s="8" t="s">
        <v>119</v>
      </c>
      <c r="O189" s="8" t="s">
        <v>144</v>
      </c>
      <c r="P189" s="8" t="s">
        <v>110</v>
      </c>
      <c r="Q189" s="8" t="s">
        <v>114</v>
      </c>
      <c r="R189" s="38">
        <v>5293</v>
      </c>
      <c r="S189" s="9">
        <v>207</v>
      </c>
      <c r="T189" s="8">
        <v>10</v>
      </c>
      <c r="U189" s="10" t="s">
        <v>750</v>
      </c>
      <c r="V189" s="8">
        <v>665</v>
      </c>
      <c r="W189" s="9">
        <v>170</v>
      </c>
    </row>
    <row r="190" spans="1:23" x14ac:dyDescent="0.25">
      <c r="A190" s="7">
        <v>45127</v>
      </c>
      <c r="B190" s="8" t="s">
        <v>689</v>
      </c>
      <c r="C190" s="8" t="s">
        <v>141</v>
      </c>
      <c r="D190" s="8" t="s">
        <v>110</v>
      </c>
      <c r="E190" s="8" t="s">
        <v>134</v>
      </c>
      <c r="F190" s="253">
        <v>180</v>
      </c>
      <c r="G190" s="9">
        <v>198</v>
      </c>
      <c r="H190" s="8"/>
      <c r="I190" s="10"/>
      <c r="J190" s="8">
        <v>657</v>
      </c>
      <c r="K190" s="9">
        <v>190</v>
      </c>
      <c r="M190" s="7">
        <v>45147</v>
      </c>
      <c r="N190" s="8" t="s">
        <v>703</v>
      </c>
      <c r="O190" s="8" t="s">
        <v>122</v>
      </c>
      <c r="P190" s="8" t="s">
        <v>110</v>
      </c>
      <c r="Q190" s="8" t="s">
        <v>131</v>
      </c>
      <c r="R190" s="38">
        <v>76</v>
      </c>
      <c r="S190" s="9">
        <v>180</v>
      </c>
      <c r="T190" s="8"/>
      <c r="U190" s="10"/>
      <c r="V190" s="8">
        <v>665</v>
      </c>
      <c r="W190" s="9">
        <v>170</v>
      </c>
    </row>
    <row r="191" spans="1:23" x14ac:dyDescent="0.25">
      <c r="A191" s="7">
        <v>45128</v>
      </c>
      <c r="B191" s="8" t="s">
        <v>710</v>
      </c>
      <c r="C191" s="8" t="s">
        <v>117</v>
      </c>
      <c r="D191" s="8" t="s">
        <v>110</v>
      </c>
      <c r="E191" s="8" t="s">
        <v>134</v>
      </c>
      <c r="F191" s="253">
        <v>181</v>
      </c>
      <c r="G191" s="9">
        <v>198</v>
      </c>
      <c r="H191" s="8"/>
      <c r="I191" s="10"/>
      <c r="J191" s="8">
        <v>657</v>
      </c>
      <c r="K191" s="9">
        <v>190</v>
      </c>
      <c r="M191" s="7">
        <v>45148</v>
      </c>
      <c r="N191" s="8" t="s">
        <v>194</v>
      </c>
      <c r="O191" s="8" t="s">
        <v>139</v>
      </c>
      <c r="P191" s="8" t="s">
        <v>110</v>
      </c>
      <c r="Q191" s="8" t="s">
        <v>211</v>
      </c>
      <c r="R191" s="38">
        <v>5307</v>
      </c>
      <c r="S191" s="9">
        <v>405</v>
      </c>
      <c r="T191" s="8">
        <v>10</v>
      </c>
      <c r="U191" s="10" t="s">
        <v>768</v>
      </c>
      <c r="V191" s="8">
        <v>665</v>
      </c>
      <c r="W191" s="9">
        <v>380</v>
      </c>
    </row>
    <row r="192" spans="1:23" x14ac:dyDescent="0.25">
      <c r="A192" s="7">
        <v>45128</v>
      </c>
      <c r="B192" s="8" t="s">
        <v>570</v>
      </c>
      <c r="C192" s="8" t="s">
        <v>126</v>
      </c>
      <c r="D192" s="8" t="s">
        <v>110</v>
      </c>
      <c r="E192" s="8" t="s">
        <v>134</v>
      </c>
      <c r="F192" s="253">
        <v>182</v>
      </c>
      <c r="G192" s="9">
        <v>198</v>
      </c>
      <c r="H192" s="8"/>
      <c r="I192" s="10"/>
      <c r="J192" s="8">
        <v>657</v>
      </c>
      <c r="K192" s="9">
        <v>190</v>
      </c>
      <c r="M192" s="7">
        <v>45148</v>
      </c>
      <c r="N192" s="8" t="s">
        <v>119</v>
      </c>
      <c r="O192" s="8" t="s">
        <v>144</v>
      </c>
      <c r="P192" s="8" t="s">
        <v>110</v>
      </c>
      <c r="Q192" s="8" t="s">
        <v>114</v>
      </c>
      <c r="R192" s="38">
        <v>5306</v>
      </c>
      <c r="S192" s="9">
        <v>180</v>
      </c>
      <c r="T192" s="8">
        <v>10</v>
      </c>
      <c r="U192" s="10" t="s">
        <v>750</v>
      </c>
      <c r="V192" s="8">
        <v>665</v>
      </c>
      <c r="W192" s="9">
        <v>170</v>
      </c>
    </row>
    <row r="193" spans="1:23" x14ac:dyDescent="0.25">
      <c r="A193" s="7">
        <v>45131</v>
      </c>
      <c r="B193" s="8" t="s">
        <v>357</v>
      </c>
      <c r="C193" s="8" t="s">
        <v>139</v>
      </c>
      <c r="D193" s="8" t="s">
        <v>110</v>
      </c>
      <c r="E193" s="8" t="s">
        <v>211</v>
      </c>
      <c r="F193" s="253">
        <v>5151</v>
      </c>
      <c r="G193" s="9">
        <v>405</v>
      </c>
      <c r="H193" s="8">
        <v>10</v>
      </c>
      <c r="I193" s="10" t="s">
        <v>448</v>
      </c>
      <c r="J193" s="8">
        <v>657</v>
      </c>
      <c r="K193" s="9">
        <v>380</v>
      </c>
      <c r="M193" s="7">
        <v>45149</v>
      </c>
      <c r="N193" s="8" t="s">
        <v>703</v>
      </c>
      <c r="O193" s="8" t="s">
        <v>122</v>
      </c>
      <c r="P193" s="8" t="s">
        <v>110</v>
      </c>
      <c r="Q193" s="8" t="s">
        <v>134</v>
      </c>
      <c r="R193" s="38">
        <v>83</v>
      </c>
      <c r="S193" s="9">
        <v>198</v>
      </c>
      <c r="T193" s="8"/>
      <c r="U193" s="10"/>
      <c r="V193" s="8">
        <v>665</v>
      </c>
      <c r="W193" s="9">
        <v>190</v>
      </c>
    </row>
    <row r="194" spans="1:23" x14ac:dyDescent="0.25">
      <c r="A194" s="7">
        <v>45134</v>
      </c>
      <c r="B194" s="8" t="s">
        <v>689</v>
      </c>
      <c r="C194" s="8" t="s">
        <v>213</v>
      </c>
      <c r="D194" s="8" t="s">
        <v>110</v>
      </c>
      <c r="E194" s="8" t="s">
        <v>134</v>
      </c>
      <c r="F194" s="253">
        <v>5185</v>
      </c>
      <c r="G194" s="9">
        <v>198</v>
      </c>
      <c r="H194" s="8"/>
      <c r="I194" s="10"/>
      <c r="J194" s="8">
        <v>657</v>
      </c>
      <c r="K194" s="9">
        <v>190</v>
      </c>
      <c r="M194" s="7">
        <v>45152</v>
      </c>
      <c r="N194" s="8" t="s">
        <v>238</v>
      </c>
      <c r="O194" s="8" t="s">
        <v>117</v>
      </c>
      <c r="P194" s="8" t="s">
        <v>110</v>
      </c>
      <c r="Q194" s="8" t="s">
        <v>114</v>
      </c>
      <c r="R194" s="35">
        <v>5321</v>
      </c>
      <c r="S194" s="176">
        <v>180</v>
      </c>
      <c r="T194" s="8">
        <v>10</v>
      </c>
      <c r="U194" s="10" t="s">
        <v>750</v>
      </c>
      <c r="V194" s="8">
        <v>682</v>
      </c>
      <c r="W194" s="9">
        <v>170</v>
      </c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>
        <v>45153</v>
      </c>
      <c r="N195" s="8" t="s">
        <v>703</v>
      </c>
      <c r="O195" s="8" t="s">
        <v>122</v>
      </c>
      <c r="P195" s="8" t="s">
        <v>110</v>
      </c>
      <c r="Q195" s="8" t="s">
        <v>114</v>
      </c>
      <c r="R195" s="35">
        <v>5324</v>
      </c>
      <c r="S195" s="176">
        <v>207</v>
      </c>
      <c r="T195" s="8">
        <v>10</v>
      </c>
      <c r="U195" s="10" t="s">
        <v>750</v>
      </c>
      <c r="V195" s="8">
        <v>682</v>
      </c>
      <c r="W195" s="9">
        <v>170</v>
      </c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>
        <v>45153</v>
      </c>
      <c r="N196" s="8" t="s">
        <v>238</v>
      </c>
      <c r="O196" s="8" t="s">
        <v>117</v>
      </c>
      <c r="P196" s="8" t="s">
        <v>110</v>
      </c>
      <c r="Q196" s="8" t="s">
        <v>114</v>
      </c>
      <c r="R196" s="35">
        <v>5326</v>
      </c>
      <c r="S196" s="176">
        <v>180</v>
      </c>
      <c r="T196" s="8">
        <v>10</v>
      </c>
      <c r="U196" s="10" t="s">
        <v>814</v>
      </c>
      <c r="V196" s="8">
        <v>682</v>
      </c>
      <c r="W196" s="9">
        <v>170</v>
      </c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>
        <v>45155</v>
      </c>
      <c r="N197" s="8" t="s">
        <v>341</v>
      </c>
      <c r="O197" s="8" t="s">
        <v>109</v>
      </c>
      <c r="P197" s="8" t="s">
        <v>110</v>
      </c>
      <c r="Q197" s="8" t="s">
        <v>134</v>
      </c>
      <c r="R197" s="35" t="s">
        <v>819</v>
      </c>
      <c r="S197" s="176">
        <v>198</v>
      </c>
      <c r="T197" s="8"/>
      <c r="U197" s="10"/>
      <c r="V197" s="8">
        <v>682</v>
      </c>
      <c r="W197" s="9">
        <v>190</v>
      </c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>
        <v>45156</v>
      </c>
      <c r="N198" s="8" t="s">
        <v>125</v>
      </c>
      <c r="O198" s="8" t="s">
        <v>133</v>
      </c>
      <c r="P198" s="8" t="s">
        <v>110</v>
      </c>
      <c r="Q198" s="8" t="s">
        <v>134</v>
      </c>
      <c r="R198" s="35">
        <v>5345</v>
      </c>
      <c r="S198" s="176">
        <v>198</v>
      </c>
      <c r="T198" s="8"/>
      <c r="U198" s="10"/>
      <c r="V198" s="8">
        <v>682</v>
      </c>
      <c r="W198" s="9">
        <v>190</v>
      </c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>
        <v>45162</v>
      </c>
      <c r="N199" s="8" t="s">
        <v>194</v>
      </c>
      <c r="O199" s="8" t="s">
        <v>139</v>
      </c>
      <c r="P199" s="8" t="s">
        <v>110</v>
      </c>
      <c r="Q199" s="8" t="s">
        <v>134</v>
      </c>
      <c r="R199" s="8">
        <v>5382</v>
      </c>
      <c r="S199" s="9">
        <v>198</v>
      </c>
      <c r="T199" s="8"/>
      <c r="U199" s="10"/>
      <c r="V199" s="8">
        <v>693</v>
      </c>
      <c r="W199" s="9">
        <v>190</v>
      </c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>
        <v>45169</v>
      </c>
      <c r="N200" s="8" t="s">
        <v>703</v>
      </c>
      <c r="O200" s="8" t="s">
        <v>122</v>
      </c>
      <c r="P200" s="8" t="s">
        <v>712</v>
      </c>
      <c r="Q200" s="8" t="s">
        <v>688</v>
      </c>
      <c r="R200" s="8">
        <v>5430</v>
      </c>
      <c r="S200" s="9">
        <v>405</v>
      </c>
      <c r="T200" s="8">
        <v>10</v>
      </c>
      <c r="U200" s="10" t="s">
        <v>673</v>
      </c>
      <c r="V200" s="8">
        <v>693</v>
      </c>
      <c r="W200" s="9">
        <v>380</v>
      </c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11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3357</v>
      </c>
      <c r="H231" s="14"/>
      <c r="I231" s="15">
        <f>SUM(I182:I230)</f>
        <v>0</v>
      </c>
      <c r="J231" s="16"/>
      <c r="K231" s="13">
        <f>SUM(K182:K230)</f>
        <v>3140</v>
      </c>
      <c r="M231" s="8"/>
      <c r="N231" s="8"/>
      <c r="O231" s="8"/>
      <c r="P231" s="8"/>
      <c r="Q231" s="8"/>
      <c r="R231" s="12" t="s">
        <v>14</v>
      </c>
      <c r="S231" s="13">
        <f>SUM(S182:S230)</f>
        <v>4527</v>
      </c>
      <c r="T231" s="14"/>
      <c r="U231" s="15">
        <f>SUM(U182:U230)</f>
        <v>0</v>
      </c>
      <c r="V231" s="16"/>
      <c r="W231" s="13">
        <f>SUM(W182:W230)</f>
        <v>4150</v>
      </c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3357</v>
      </c>
      <c r="H232" s="16" t="s">
        <v>16</v>
      </c>
      <c r="I232" s="13">
        <f>G233-I231</f>
        <v>3323.43</v>
      </c>
      <c r="J232" s="16"/>
      <c r="K232" s="10"/>
      <c r="M232" s="8"/>
      <c r="N232" s="8"/>
      <c r="O232" s="8"/>
      <c r="P232" s="8"/>
      <c r="Q232" s="8"/>
      <c r="R232" s="12" t="s">
        <v>15</v>
      </c>
      <c r="S232" s="13">
        <f>U231+S231</f>
        <v>4527</v>
      </c>
      <c r="T232" s="16" t="s">
        <v>16</v>
      </c>
      <c r="U232" s="13">
        <f>S233-U231</f>
        <v>4481.7299999999996</v>
      </c>
      <c r="V232" s="16"/>
      <c r="W232" s="10"/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3323.43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17</v>
      </c>
      <c r="S233" s="13">
        <f>S232*0.99</f>
        <v>4481.7299999999996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293" t="s">
        <v>18</v>
      </c>
      <c r="G234" s="293"/>
      <c r="H234" s="293"/>
      <c r="I234" s="293"/>
      <c r="J234" s="290">
        <f>I232-K231</f>
        <v>183.42999999999984</v>
      </c>
      <c r="K234" s="8"/>
      <c r="M234" s="8"/>
      <c r="N234" s="8"/>
      <c r="O234" s="8"/>
      <c r="P234" s="8"/>
      <c r="Q234" s="8"/>
      <c r="R234" s="293" t="s">
        <v>18</v>
      </c>
      <c r="S234" s="293"/>
      <c r="T234" s="293"/>
      <c r="U234" s="293"/>
      <c r="V234" s="290">
        <f>U232-W231</f>
        <v>331.72999999999956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291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291"/>
      <c r="W235" s="8"/>
    </row>
    <row r="241" spans="1:23" ht="28.5" x14ac:dyDescent="0.45">
      <c r="A241" s="1"/>
      <c r="B241" s="2"/>
      <c r="C241" s="2"/>
      <c r="D241" s="292" t="s">
        <v>94</v>
      </c>
      <c r="E241" s="292"/>
      <c r="F241" s="292"/>
      <c r="G241" s="292"/>
      <c r="H241" s="2"/>
      <c r="I241" s="2"/>
      <c r="M241" s="1"/>
      <c r="N241" s="2"/>
      <c r="O241" s="2"/>
      <c r="P241" s="292" t="s">
        <v>95</v>
      </c>
      <c r="Q241" s="292"/>
      <c r="R241" s="292"/>
      <c r="S241" s="292"/>
      <c r="T241" s="2"/>
      <c r="U241" s="2"/>
    </row>
    <row r="242" spans="1:23" x14ac:dyDescent="0.2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4" t="s">
        <v>1</v>
      </c>
      <c r="N242" s="5" t="s">
        <v>2</v>
      </c>
      <c r="O242" s="5" t="s">
        <v>3</v>
      </c>
      <c r="P242" s="5" t="s">
        <v>4</v>
      </c>
      <c r="Q242" s="5" t="s">
        <v>5</v>
      </c>
      <c r="R242" s="5" t="s">
        <v>6</v>
      </c>
      <c r="S242" s="6" t="s">
        <v>7</v>
      </c>
      <c r="T242" s="5" t="s">
        <v>8</v>
      </c>
      <c r="U242" s="5" t="s">
        <v>9</v>
      </c>
      <c r="V242" s="5" t="s">
        <v>10</v>
      </c>
      <c r="W242" s="5" t="s">
        <v>11</v>
      </c>
    </row>
    <row r="243" spans="1:23" x14ac:dyDescent="0.25">
      <c r="A243" s="7">
        <v>45170</v>
      </c>
      <c r="B243" s="8" t="s">
        <v>214</v>
      </c>
      <c r="C243" s="8" t="s">
        <v>133</v>
      </c>
      <c r="D243" s="8" t="s">
        <v>712</v>
      </c>
      <c r="E243" s="8" t="s">
        <v>134</v>
      </c>
      <c r="F243" s="8">
        <v>182</v>
      </c>
      <c r="G243" s="9">
        <v>198</v>
      </c>
      <c r="H243" s="8"/>
      <c r="I243" s="10"/>
      <c r="J243" s="8">
        <v>693</v>
      </c>
      <c r="K243" s="9">
        <v>190</v>
      </c>
      <c r="M243" s="7"/>
      <c r="N243" s="8"/>
      <c r="O243" s="8"/>
      <c r="P243" s="8"/>
      <c r="Q243" s="8"/>
      <c r="R243" s="8"/>
      <c r="S243" s="9"/>
      <c r="T243" s="8"/>
      <c r="U243" s="10"/>
      <c r="V243" s="8"/>
      <c r="W243" s="9"/>
    </row>
    <row r="244" spans="1:23" x14ac:dyDescent="0.25">
      <c r="A244" s="7">
        <v>45175</v>
      </c>
      <c r="B244" s="8" t="s">
        <v>857</v>
      </c>
      <c r="C244" s="8" t="s">
        <v>122</v>
      </c>
      <c r="D244" s="8" t="s">
        <v>712</v>
      </c>
      <c r="E244" s="8" t="s">
        <v>189</v>
      </c>
      <c r="F244" s="8">
        <v>5463</v>
      </c>
      <c r="G244" s="9">
        <v>207</v>
      </c>
      <c r="H244" s="8">
        <v>10</v>
      </c>
      <c r="I244" s="10"/>
      <c r="J244" s="8">
        <v>709</v>
      </c>
      <c r="K244" s="9">
        <v>170</v>
      </c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11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405</v>
      </c>
      <c r="H292" s="14"/>
      <c r="I292" s="15">
        <f>SUM(I243:I291)</f>
        <v>0</v>
      </c>
      <c r="J292" s="16"/>
      <c r="K292" s="13">
        <f>SUM(K243:K291)</f>
        <v>360</v>
      </c>
      <c r="M292" s="8"/>
      <c r="N292" s="8"/>
      <c r="O292" s="8"/>
      <c r="P292" s="8"/>
      <c r="Q292" s="8"/>
      <c r="R292" s="12" t="s">
        <v>14</v>
      </c>
      <c r="S292" s="13">
        <f>SUM(S243:S291)</f>
        <v>0</v>
      </c>
      <c r="T292" s="14"/>
      <c r="U292" s="15">
        <f>SUM(U243:U291)</f>
        <v>0</v>
      </c>
      <c r="V292" s="16"/>
      <c r="W292" s="13">
        <f>SUM(W243:W291)</f>
        <v>0</v>
      </c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405</v>
      </c>
      <c r="H293" s="16" t="s">
        <v>16</v>
      </c>
      <c r="I293" s="13">
        <f>G294-I292</f>
        <v>400.95</v>
      </c>
      <c r="J293" s="16"/>
      <c r="K293" s="10"/>
      <c r="M293" s="8"/>
      <c r="N293" s="8"/>
      <c r="O293" s="8"/>
      <c r="P293" s="8"/>
      <c r="Q293" s="8"/>
      <c r="R293" s="12" t="s">
        <v>15</v>
      </c>
      <c r="S293" s="13">
        <f>U292+S292</f>
        <v>0</v>
      </c>
      <c r="T293" s="16" t="s">
        <v>16</v>
      </c>
      <c r="U293" s="13">
        <f>S294-U292</f>
        <v>0</v>
      </c>
      <c r="V293" s="16"/>
      <c r="W293" s="10"/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400.95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17</v>
      </c>
      <c r="S294" s="13">
        <f>S293*0.99</f>
        <v>0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293" t="s">
        <v>18</v>
      </c>
      <c r="G295" s="293"/>
      <c r="H295" s="293"/>
      <c r="I295" s="293"/>
      <c r="J295" s="290">
        <f>I293-K292</f>
        <v>40.949999999999989</v>
      </c>
      <c r="K295" s="8"/>
      <c r="M295" s="8"/>
      <c r="N295" s="8"/>
      <c r="O295" s="8"/>
      <c r="P295" s="8"/>
      <c r="Q295" s="8"/>
      <c r="R295" s="293" t="s">
        <v>18</v>
      </c>
      <c r="S295" s="293"/>
      <c r="T295" s="293"/>
      <c r="U295" s="293"/>
      <c r="V295" s="290">
        <f>U293-W292</f>
        <v>0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291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291"/>
      <c r="W296" s="8"/>
    </row>
    <row r="301" spans="1:23" ht="28.5" x14ac:dyDescent="0.45">
      <c r="A301" s="1"/>
      <c r="B301" s="2"/>
      <c r="C301" s="2"/>
      <c r="D301" s="292" t="s">
        <v>96</v>
      </c>
      <c r="E301" s="292"/>
      <c r="F301" s="292"/>
      <c r="G301" s="292"/>
      <c r="H301" s="2"/>
      <c r="I301" s="2"/>
      <c r="M301" s="1"/>
      <c r="N301" s="2"/>
      <c r="O301" s="2"/>
      <c r="P301" s="292" t="s">
        <v>30</v>
      </c>
      <c r="Q301" s="292"/>
      <c r="R301" s="292"/>
      <c r="S301" s="292"/>
      <c r="T301" s="2"/>
      <c r="U301" s="2"/>
    </row>
    <row r="302" spans="1:23" x14ac:dyDescent="0.2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4" t="s">
        <v>1</v>
      </c>
      <c r="N302" s="5" t="s">
        <v>2</v>
      </c>
      <c r="O302" s="5" t="s">
        <v>3</v>
      </c>
      <c r="P302" s="5" t="s">
        <v>4</v>
      </c>
      <c r="Q302" s="5" t="s">
        <v>5</v>
      </c>
      <c r="R302" s="5" t="s">
        <v>6</v>
      </c>
      <c r="S302" s="6" t="s">
        <v>7</v>
      </c>
      <c r="T302" s="5" t="s">
        <v>8</v>
      </c>
      <c r="U302" s="5" t="s">
        <v>9</v>
      </c>
      <c r="V302" s="5" t="s">
        <v>10</v>
      </c>
      <c r="W302" s="5" t="s">
        <v>11</v>
      </c>
    </row>
    <row r="303" spans="1:23" x14ac:dyDescent="0.25">
      <c r="A303" s="7"/>
      <c r="B303" s="8"/>
      <c r="C303" s="8"/>
      <c r="D303" s="8"/>
      <c r="E303" s="8"/>
      <c r="F303" s="8"/>
      <c r="G303" s="9"/>
      <c r="H303" s="8"/>
      <c r="I303" s="10"/>
      <c r="J303" s="8"/>
      <c r="K303" s="9"/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11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0</v>
      </c>
      <c r="H352" s="14"/>
      <c r="I352" s="15">
        <f>SUM(I303:I351)</f>
        <v>0</v>
      </c>
      <c r="J352" s="16"/>
      <c r="K352" s="13">
        <f>SUM(K303:K351)</f>
        <v>0</v>
      </c>
      <c r="M352" s="8"/>
      <c r="N352" s="8"/>
      <c r="O352" s="8"/>
      <c r="P352" s="8"/>
      <c r="Q352" s="8"/>
      <c r="R352" s="12" t="s">
        <v>14</v>
      </c>
      <c r="S352" s="13">
        <f>SUM(S303:S351)</f>
        <v>0</v>
      </c>
      <c r="T352" s="14"/>
      <c r="U352" s="15">
        <f>SUM(U303:U351)</f>
        <v>0</v>
      </c>
      <c r="V352" s="16"/>
      <c r="W352" s="13">
        <f>SUM(W303:W351)</f>
        <v>0</v>
      </c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0</v>
      </c>
      <c r="H353" s="16" t="s">
        <v>16</v>
      </c>
      <c r="I353" s="13">
        <f>G354-I352</f>
        <v>0</v>
      </c>
      <c r="J353" s="16"/>
      <c r="K353" s="10"/>
      <c r="M353" s="8"/>
      <c r="N353" s="8"/>
      <c r="O353" s="8"/>
      <c r="P353" s="8"/>
      <c r="Q353" s="8"/>
      <c r="R353" s="12" t="s">
        <v>15</v>
      </c>
      <c r="S353" s="13">
        <f>U352+S352</f>
        <v>0</v>
      </c>
      <c r="T353" s="16" t="s">
        <v>16</v>
      </c>
      <c r="U353" s="13">
        <f>S354-U352</f>
        <v>0</v>
      </c>
      <c r="V353" s="16"/>
      <c r="W353" s="10"/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0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17</v>
      </c>
      <c r="S354" s="13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293" t="s">
        <v>18</v>
      </c>
      <c r="G355" s="293"/>
      <c r="H355" s="293"/>
      <c r="I355" s="293"/>
      <c r="J355" s="290">
        <f>I353-K352</f>
        <v>0</v>
      </c>
      <c r="K355" s="8"/>
      <c r="M355" s="8"/>
      <c r="N355" s="8"/>
      <c r="O355" s="8"/>
      <c r="P355" s="8"/>
      <c r="Q355" s="8"/>
      <c r="R355" s="293" t="s">
        <v>18</v>
      </c>
      <c r="S355" s="293"/>
      <c r="T355" s="293"/>
      <c r="U355" s="293"/>
      <c r="V355" s="290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291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291"/>
      <c r="W356" s="8"/>
    </row>
  </sheetData>
  <mergeCells count="36">
    <mergeCell ref="D1:G1"/>
    <mergeCell ref="P1:S1"/>
    <mergeCell ref="R56:U56"/>
    <mergeCell ref="V56:V57"/>
    <mergeCell ref="D63:G63"/>
    <mergeCell ref="F55:I55"/>
    <mergeCell ref="J55:J56"/>
    <mergeCell ref="P64:S64"/>
    <mergeCell ref="F117:I117"/>
    <mergeCell ref="J117:J118"/>
    <mergeCell ref="R118:U118"/>
    <mergeCell ref="V118:V119"/>
    <mergeCell ref="D122:G122"/>
    <mergeCell ref="P122:S122"/>
    <mergeCell ref="F175:I175"/>
    <mergeCell ref="J175:J176"/>
    <mergeCell ref="R175:U175"/>
    <mergeCell ref="V175:V176"/>
    <mergeCell ref="D180:G180"/>
    <mergeCell ref="P180:S180"/>
    <mergeCell ref="F234:I234"/>
    <mergeCell ref="J234:J235"/>
    <mergeCell ref="R234:U234"/>
    <mergeCell ref="V234:V235"/>
    <mergeCell ref="D241:G241"/>
    <mergeCell ref="P241:S241"/>
    <mergeCell ref="F295:I295"/>
    <mergeCell ref="J295:J296"/>
    <mergeCell ref="R295:U295"/>
    <mergeCell ref="V295:V296"/>
    <mergeCell ref="D301:G301"/>
    <mergeCell ref="P301:S301"/>
    <mergeCell ref="F355:I355"/>
    <mergeCell ref="J355:J356"/>
    <mergeCell ref="R355:U355"/>
    <mergeCell ref="V355:V3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V133"/>
  <sheetViews>
    <sheetView topLeftCell="H92" workbookViewId="0">
      <selection activeCell="S99" sqref="S99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308" t="s">
        <v>24</v>
      </c>
      <c r="E1" s="308"/>
      <c r="F1" s="308"/>
      <c r="G1" s="308"/>
      <c r="O1" s="308" t="s">
        <v>87</v>
      </c>
      <c r="P1" s="308"/>
      <c r="Q1" s="308"/>
      <c r="R1" s="308"/>
    </row>
    <row r="2" spans="1:21" x14ac:dyDescent="0.25">
      <c r="D2" s="292"/>
      <c r="E2" s="292"/>
      <c r="F2" s="292"/>
      <c r="G2" s="292"/>
      <c r="O2" s="292"/>
      <c r="P2" s="292"/>
      <c r="Q2" s="292"/>
      <c r="R2" s="292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x14ac:dyDescent="0.25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75" x14ac:dyDescent="0.25">
      <c r="A19" s="8"/>
      <c r="B19" s="8"/>
      <c r="C19" s="8"/>
      <c r="D19" s="8"/>
      <c r="E19" s="8"/>
      <c r="F19" s="303" t="s">
        <v>18</v>
      </c>
      <c r="G19" s="304"/>
      <c r="H19" s="305"/>
      <c r="I19" s="42">
        <f>G18-I17</f>
        <v>0</v>
      </c>
      <c r="L19" s="8"/>
      <c r="M19" s="8"/>
      <c r="N19" s="8"/>
      <c r="O19" s="8"/>
      <c r="P19" s="8"/>
      <c r="Q19" s="303" t="s">
        <v>18</v>
      </c>
      <c r="R19" s="304"/>
      <c r="S19" s="305"/>
      <c r="T19" s="42">
        <f>T18-U17</f>
        <v>15.5</v>
      </c>
    </row>
    <row r="23" spans="1:21" x14ac:dyDescent="0.25">
      <c r="D23" s="308" t="s">
        <v>88</v>
      </c>
      <c r="E23" s="308"/>
      <c r="F23" s="308"/>
      <c r="G23" s="308"/>
      <c r="O23" s="308" t="s">
        <v>89</v>
      </c>
      <c r="P23" s="308"/>
      <c r="Q23" s="308"/>
      <c r="R23" s="308"/>
    </row>
    <row r="24" spans="1:21" x14ac:dyDescent="0.25">
      <c r="D24" s="292"/>
      <c r="E24" s="292"/>
      <c r="F24" s="292"/>
      <c r="G24" s="292"/>
      <c r="O24" s="292"/>
      <c r="P24" s="292"/>
      <c r="Q24" s="292"/>
      <c r="R24" s="292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303" t="s">
        <v>18</v>
      </c>
      <c r="G41" s="304"/>
      <c r="H41" s="305"/>
      <c r="I41" s="42">
        <f>I40-J39</f>
        <v>15.5</v>
      </c>
      <c r="L41" s="8"/>
      <c r="M41" s="8"/>
      <c r="N41" s="8"/>
      <c r="O41" s="8"/>
      <c r="P41" s="8"/>
      <c r="Q41" s="303" t="s">
        <v>18</v>
      </c>
      <c r="R41" s="304"/>
      <c r="S41" s="305"/>
      <c r="T41" s="42">
        <f>R40-T39</f>
        <v>0</v>
      </c>
    </row>
    <row r="45" spans="1:21" x14ac:dyDescent="0.25">
      <c r="D45" s="308" t="s">
        <v>90</v>
      </c>
      <c r="E45" s="308"/>
      <c r="F45" s="308"/>
      <c r="G45" s="308"/>
      <c r="O45" s="308" t="s">
        <v>91</v>
      </c>
      <c r="P45" s="308"/>
      <c r="Q45" s="308"/>
      <c r="R45" s="308"/>
    </row>
    <row r="46" spans="1:21" x14ac:dyDescent="0.25">
      <c r="D46" s="292"/>
      <c r="E46" s="292"/>
      <c r="F46" s="292"/>
      <c r="G46" s="292"/>
      <c r="O46" s="292"/>
      <c r="P46" s="292"/>
      <c r="Q46" s="292"/>
      <c r="R46" s="292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303" t="s">
        <v>18</v>
      </c>
      <c r="G63" s="304"/>
      <c r="H63" s="305"/>
      <c r="I63" s="42">
        <f>G62-J61</f>
        <v>8.5999999999999943</v>
      </c>
      <c r="L63" s="8"/>
      <c r="M63" s="8"/>
      <c r="N63" s="8"/>
      <c r="O63" s="8"/>
      <c r="P63" s="8"/>
      <c r="Q63" s="303" t="s">
        <v>18</v>
      </c>
      <c r="R63" s="304"/>
      <c r="S63" s="305"/>
      <c r="T63" s="42">
        <f>R62-T61</f>
        <v>0</v>
      </c>
    </row>
    <row r="69" spans="1:22" x14ac:dyDescent="0.25">
      <c r="D69" s="308" t="s">
        <v>92</v>
      </c>
      <c r="E69" s="308"/>
      <c r="F69" s="308"/>
      <c r="G69" s="308"/>
      <c r="O69" s="308" t="s">
        <v>93</v>
      </c>
      <c r="P69" s="308"/>
      <c r="Q69" s="308"/>
      <c r="R69" s="308"/>
    </row>
    <row r="70" spans="1:22" x14ac:dyDescent="0.25">
      <c r="D70" s="292"/>
      <c r="E70" s="292"/>
      <c r="F70" s="292"/>
      <c r="G70" s="292"/>
      <c r="O70" s="292"/>
      <c r="P70" s="292"/>
      <c r="Q70" s="292"/>
      <c r="R70" s="292"/>
    </row>
    <row r="71" spans="1:22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  <c r="V71" s="24" t="s">
        <v>10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194</v>
      </c>
      <c r="N72" s="8" t="s">
        <v>139</v>
      </c>
      <c r="O72" s="8" t="s">
        <v>797</v>
      </c>
      <c r="P72" s="8" t="s">
        <v>134</v>
      </c>
      <c r="Q72" s="8" t="s">
        <v>820</v>
      </c>
      <c r="R72" s="10">
        <v>210</v>
      </c>
      <c r="S72" s="10"/>
      <c r="T72" s="10"/>
      <c r="U72" s="10">
        <v>190</v>
      </c>
      <c r="V72" s="262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570</v>
      </c>
      <c r="N73" s="8" t="s">
        <v>126</v>
      </c>
      <c r="O73" s="8" t="s">
        <v>797</v>
      </c>
      <c r="P73" s="8" t="s">
        <v>134</v>
      </c>
      <c r="Q73" s="8" t="s">
        <v>821</v>
      </c>
      <c r="R73" s="10">
        <v>210</v>
      </c>
      <c r="S73" s="10"/>
      <c r="T73" s="10"/>
      <c r="U73" s="10">
        <v>190</v>
      </c>
      <c r="V73" s="262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1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1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1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1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1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420</v>
      </c>
      <c r="S85" s="13">
        <f>SUM(S72:S84)</f>
        <v>0</v>
      </c>
      <c r="T85" s="13">
        <f>SUM(T72:T84)</f>
        <v>0</v>
      </c>
      <c r="U85" s="13">
        <f>SUM(U72:U84)</f>
        <v>380</v>
      </c>
    </row>
    <row r="86" spans="1:21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265">
        <f>R85*0.99</f>
        <v>415.8</v>
      </c>
      <c r="S86" s="8"/>
      <c r="T86" s="8"/>
      <c r="U86" s="8"/>
    </row>
    <row r="87" spans="1:21" ht="15.75" x14ac:dyDescent="0.25">
      <c r="A87" s="8"/>
      <c r="B87" s="8"/>
      <c r="C87" s="8"/>
      <c r="D87" s="8"/>
      <c r="E87" s="8"/>
      <c r="F87" s="303" t="s">
        <v>18</v>
      </c>
      <c r="G87" s="304"/>
      <c r="H87" s="305"/>
      <c r="I87" s="42">
        <f>G86-I85</f>
        <v>0</v>
      </c>
      <c r="L87" s="8"/>
      <c r="M87" s="8"/>
      <c r="N87" s="8"/>
      <c r="O87" s="8"/>
      <c r="P87" s="8"/>
      <c r="Q87" s="303" t="s">
        <v>18</v>
      </c>
      <c r="R87" s="304"/>
      <c r="S87" s="305"/>
      <c r="T87" s="42">
        <f>R86-U85</f>
        <v>35.800000000000011</v>
      </c>
    </row>
    <row r="92" spans="1:21" x14ac:dyDescent="0.25">
      <c r="D92" s="308" t="s">
        <v>94</v>
      </c>
      <c r="E92" s="308"/>
      <c r="F92" s="308"/>
      <c r="G92" s="308"/>
      <c r="O92" s="308" t="s">
        <v>99</v>
      </c>
      <c r="P92" s="308"/>
      <c r="Q92" s="308"/>
      <c r="R92" s="308"/>
    </row>
    <row r="93" spans="1:21" x14ac:dyDescent="0.25">
      <c r="D93" s="292"/>
      <c r="E93" s="292"/>
      <c r="F93" s="292"/>
      <c r="G93" s="292"/>
      <c r="O93" s="292"/>
      <c r="P93" s="292"/>
      <c r="Q93" s="292"/>
      <c r="R93" s="292"/>
    </row>
    <row r="94" spans="1:21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10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1" x14ac:dyDescent="0.25">
      <c r="A95" s="7">
        <v>45189</v>
      </c>
      <c r="B95" s="8" t="s">
        <v>12</v>
      </c>
      <c r="C95" s="8" t="s">
        <v>144</v>
      </c>
      <c r="D95" s="8" t="s">
        <v>919</v>
      </c>
      <c r="E95" s="8" t="s">
        <v>134</v>
      </c>
      <c r="F95" s="8">
        <v>29636</v>
      </c>
      <c r="G95" s="10">
        <v>210</v>
      </c>
      <c r="H95" s="10"/>
      <c r="I95" s="8">
        <v>703</v>
      </c>
      <c r="J95" s="10">
        <v>190</v>
      </c>
      <c r="L95" s="7">
        <v>45203</v>
      </c>
      <c r="M95" s="8" t="s">
        <v>22</v>
      </c>
      <c r="N95" s="8" t="s">
        <v>136</v>
      </c>
      <c r="O95" s="8" t="s">
        <v>957</v>
      </c>
      <c r="P95" s="8" t="s">
        <v>394</v>
      </c>
      <c r="Q95" s="8">
        <v>30130</v>
      </c>
      <c r="R95" s="10">
        <v>594</v>
      </c>
      <c r="S95" s="10"/>
      <c r="T95" s="10"/>
      <c r="U95" s="10">
        <v>570</v>
      </c>
    </row>
    <row r="96" spans="1:21" x14ac:dyDescent="0.25">
      <c r="A96" s="7">
        <v>45198</v>
      </c>
      <c r="B96" s="8" t="s">
        <v>12</v>
      </c>
      <c r="C96" s="8" t="s">
        <v>122</v>
      </c>
      <c r="D96" s="8" t="s">
        <v>919</v>
      </c>
      <c r="E96" s="8" t="s">
        <v>217</v>
      </c>
      <c r="F96" s="8">
        <v>29972</v>
      </c>
      <c r="G96" s="10">
        <v>160</v>
      </c>
      <c r="H96" s="10"/>
      <c r="I96" s="10"/>
      <c r="J96" s="10">
        <v>150</v>
      </c>
      <c r="L96" s="7">
        <v>45203</v>
      </c>
      <c r="M96" s="8" t="s">
        <v>870</v>
      </c>
      <c r="N96" s="8" t="s">
        <v>122</v>
      </c>
      <c r="O96" s="8" t="s">
        <v>957</v>
      </c>
      <c r="P96" s="8" t="s">
        <v>394</v>
      </c>
      <c r="Q96" s="8">
        <v>30128</v>
      </c>
      <c r="R96" s="10">
        <v>594</v>
      </c>
      <c r="S96" s="10"/>
      <c r="T96" s="10"/>
      <c r="U96" s="10">
        <v>570</v>
      </c>
    </row>
    <row r="97" spans="1:21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>
        <v>45203</v>
      </c>
      <c r="M97" s="8" t="s">
        <v>843</v>
      </c>
      <c r="N97" s="8" t="s">
        <v>731</v>
      </c>
      <c r="O97" s="8" t="s">
        <v>957</v>
      </c>
      <c r="P97" s="8" t="s">
        <v>394</v>
      </c>
      <c r="Q97" s="8">
        <v>30135</v>
      </c>
      <c r="R97" s="10">
        <v>594</v>
      </c>
      <c r="S97" s="10"/>
      <c r="T97" s="10"/>
      <c r="U97" s="10">
        <v>540</v>
      </c>
    </row>
    <row r="98" spans="1:21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>
        <v>45211</v>
      </c>
      <c r="M98" s="8" t="s">
        <v>870</v>
      </c>
      <c r="N98" s="8" t="s">
        <v>144</v>
      </c>
      <c r="O98" s="8" t="s">
        <v>951</v>
      </c>
      <c r="P98" s="8" t="s">
        <v>935</v>
      </c>
      <c r="Q98" s="8"/>
      <c r="R98" s="10">
        <v>550</v>
      </c>
      <c r="S98" s="10"/>
      <c r="T98" s="10"/>
      <c r="U98" s="10">
        <v>530</v>
      </c>
    </row>
    <row r="99" spans="1:21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/>
      <c r="M99" s="8"/>
      <c r="N99" s="8"/>
      <c r="O99" s="8"/>
      <c r="P99" s="8"/>
      <c r="Q99" s="8"/>
      <c r="R99" s="10"/>
      <c r="S99" s="10"/>
      <c r="T99" s="10"/>
      <c r="U99" s="10"/>
    </row>
    <row r="100" spans="1:21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/>
      <c r="M100" s="8"/>
      <c r="N100" s="8"/>
      <c r="O100" s="8"/>
      <c r="P100" s="8"/>
      <c r="Q100" s="8"/>
      <c r="R100" s="10"/>
      <c r="S100" s="10"/>
      <c r="T100" s="10"/>
      <c r="U100" s="10"/>
    </row>
    <row r="101" spans="1:21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/>
      <c r="M101" s="8"/>
      <c r="N101" s="8"/>
      <c r="O101" s="8"/>
      <c r="P101" s="8"/>
      <c r="Q101" s="8"/>
      <c r="R101" s="10"/>
      <c r="S101" s="10"/>
      <c r="T101" s="10"/>
      <c r="U101" s="10"/>
    </row>
    <row r="102" spans="1:21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/>
      <c r="M102" s="8"/>
      <c r="N102" s="8"/>
      <c r="O102" s="8"/>
      <c r="P102" s="8"/>
      <c r="Q102" s="8"/>
      <c r="R102" s="10"/>
      <c r="S102" s="10"/>
      <c r="T102" s="10"/>
      <c r="U102" s="10"/>
    </row>
    <row r="103" spans="1:21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/>
      <c r="M103" s="8"/>
      <c r="N103" s="8"/>
      <c r="O103" s="8"/>
      <c r="P103" s="8"/>
      <c r="Q103" s="8"/>
      <c r="R103" s="10"/>
      <c r="S103" s="10"/>
      <c r="T103" s="10"/>
      <c r="U103" s="10"/>
    </row>
    <row r="104" spans="1:21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7"/>
      <c r="M104" s="8"/>
      <c r="N104" s="8"/>
      <c r="O104" s="8"/>
      <c r="P104" s="8"/>
      <c r="Q104" s="8"/>
      <c r="R104" s="10"/>
      <c r="S104" s="10"/>
      <c r="T104" s="10"/>
      <c r="U104" s="10"/>
    </row>
    <row r="105" spans="1:21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/>
      <c r="M105" s="8"/>
      <c r="N105" s="8"/>
      <c r="O105" s="8"/>
      <c r="P105" s="8"/>
      <c r="Q105" s="8"/>
      <c r="R105" s="10"/>
      <c r="S105" s="10"/>
      <c r="T105" s="10"/>
      <c r="U105" s="10"/>
    </row>
    <row r="106" spans="1:21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/>
      <c r="M106" s="8"/>
      <c r="N106" s="8"/>
      <c r="O106" s="8"/>
      <c r="P106" s="8"/>
      <c r="Q106" s="8"/>
      <c r="R106" s="10"/>
      <c r="S106" s="10"/>
      <c r="T106" s="10"/>
      <c r="U106" s="10"/>
    </row>
    <row r="107" spans="1:21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8"/>
      <c r="M107" s="8"/>
      <c r="N107" s="8"/>
      <c r="O107" s="8"/>
      <c r="P107" s="8"/>
      <c r="Q107" s="8"/>
      <c r="R107" s="10"/>
      <c r="S107" s="10"/>
      <c r="T107" s="10"/>
      <c r="U107" s="10"/>
    </row>
    <row r="108" spans="1:21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370</v>
      </c>
      <c r="H108" s="13">
        <f>SUM(H95:H107)</f>
        <v>0</v>
      </c>
      <c r="I108" s="13"/>
      <c r="J108" s="13">
        <f>SUM(J95:J107)</f>
        <v>340</v>
      </c>
      <c r="L108" s="8"/>
      <c r="M108" s="8"/>
      <c r="N108" s="8"/>
      <c r="O108" s="8"/>
      <c r="P108" s="8"/>
      <c r="Q108" s="12" t="s">
        <v>14</v>
      </c>
      <c r="R108" s="13">
        <f>SUM(R95:R107)</f>
        <v>2332</v>
      </c>
      <c r="S108" s="13">
        <f>SUM(S95:S107)</f>
        <v>0</v>
      </c>
      <c r="T108" s="13">
        <f>SUM(T95:T107)</f>
        <v>0</v>
      </c>
      <c r="U108" s="13">
        <f>SUM(U95:U107)</f>
        <v>2210</v>
      </c>
    </row>
    <row r="109" spans="1:21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366.3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2308.6799999999998</v>
      </c>
      <c r="S109" s="8"/>
      <c r="T109" s="8"/>
      <c r="U109" s="8"/>
    </row>
    <row r="110" spans="1:21" ht="15.75" x14ac:dyDescent="0.25">
      <c r="A110" s="8"/>
      <c r="B110" s="8"/>
      <c r="C110" s="8"/>
      <c r="D110" s="8"/>
      <c r="E110" s="8"/>
      <c r="F110" s="303" t="s">
        <v>18</v>
      </c>
      <c r="G110" s="304"/>
      <c r="H110" s="305"/>
      <c r="I110" s="42">
        <f>G109-J108</f>
        <v>26.300000000000011</v>
      </c>
      <c r="L110" s="8"/>
      <c r="M110" s="8"/>
      <c r="N110" s="8"/>
      <c r="O110" s="8"/>
      <c r="P110" s="8"/>
      <c r="Q110" s="303" t="s">
        <v>18</v>
      </c>
      <c r="R110" s="304"/>
      <c r="S110" s="305"/>
      <c r="T110" s="42">
        <f>R109-U108</f>
        <v>98.679999999999836</v>
      </c>
    </row>
    <row r="115" spans="1:21" x14ac:dyDescent="0.25">
      <c r="D115" s="308" t="s">
        <v>96</v>
      </c>
      <c r="E115" s="308"/>
      <c r="F115" s="308"/>
      <c r="G115" s="308"/>
      <c r="O115" s="308" t="s">
        <v>0</v>
      </c>
      <c r="P115" s="308"/>
      <c r="Q115" s="308"/>
      <c r="R115" s="308"/>
    </row>
    <row r="116" spans="1:21" x14ac:dyDescent="0.25">
      <c r="D116" s="292"/>
      <c r="E116" s="292"/>
      <c r="F116" s="292"/>
      <c r="G116" s="292"/>
      <c r="O116" s="292"/>
      <c r="P116" s="292"/>
      <c r="Q116" s="292"/>
      <c r="R116" s="292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303" t="s">
        <v>18</v>
      </c>
      <c r="G133" s="304"/>
      <c r="H133" s="305"/>
      <c r="I133" s="42">
        <f>G132-I131</f>
        <v>0</v>
      </c>
      <c r="L133" s="8"/>
      <c r="M133" s="8"/>
      <c r="N133" s="8"/>
      <c r="O133" s="8"/>
      <c r="P133" s="8"/>
      <c r="Q133" s="303" t="s">
        <v>18</v>
      </c>
      <c r="R133" s="304"/>
      <c r="S133" s="305"/>
      <c r="T133" s="42">
        <f>R132-T131</f>
        <v>0</v>
      </c>
    </row>
  </sheetData>
  <mergeCells count="24">
    <mergeCell ref="F19:H19"/>
    <mergeCell ref="D1:G2"/>
    <mergeCell ref="O1:R2"/>
    <mergeCell ref="Q19:S19"/>
    <mergeCell ref="D23:G24"/>
    <mergeCell ref="O23:R24"/>
    <mergeCell ref="F41:H41"/>
    <mergeCell ref="Q41:S41"/>
    <mergeCell ref="D45:G46"/>
    <mergeCell ref="O45:R46"/>
    <mergeCell ref="F63:H63"/>
    <mergeCell ref="Q63:S63"/>
    <mergeCell ref="D69:G70"/>
    <mergeCell ref="O69:R70"/>
    <mergeCell ref="F87:H87"/>
    <mergeCell ref="Q87:S87"/>
    <mergeCell ref="D92:G93"/>
    <mergeCell ref="O92:R93"/>
    <mergeCell ref="F110:H110"/>
    <mergeCell ref="Q110:S110"/>
    <mergeCell ref="D115:G116"/>
    <mergeCell ref="O115:R116"/>
    <mergeCell ref="F133:H133"/>
    <mergeCell ref="Q133:S133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AR178"/>
  <sheetViews>
    <sheetView topLeftCell="M120" zoomScaleNormal="100" workbookViewId="0">
      <selection activeCell="P129" sqref="P129"/>
    </sheetView>
  </sheetViews>
  <sheetFormatPr baseColWidth="10" defaultRowHeight="15" x14ac:dyDescent="0.25"/>
  <cols>
    <col min="1" max="1" width="11.28515625" customWidth="1"/>
    <col min="2" max="2" width="17" customWidth="1"/>
    <col min="9" max="9" width="16.7109375" customWidth="1"/>
    <col min="16" max="16" width="13.28515625" customWidth="1"/>
    <col min="17" max="17" width="17.42578125" customWidth="1"/>
    <col min="20" max="20" width="13.28515625" customWidth="1"/>
    <col min="34" max="34" width="21.42578125" customWidth="1"/>
    <col min="35" max="35" width="9.85546875" customWidth="1"/>
    <col min="36" max="36" width="8.85546875" customWidth="1"/>
    <col min="37" max="37" width="9.85546875" customWidth="1"/>
    <col min="38" max="38" width="1.5703125" customWidth="1"/>
    <col min="39" max="39" width="10.28515625" customWidth="1"/>
    <col min="40" max="41" width="11.7109375" customWidth="1"/>
    <col min="42" max="42" width="9.7109375" customWidth="1"/>
  </cols>
  <sheetData>
    <row r="1" spans="1:29" ht="26.25" x14ac:dyDescent="0.4">
      <c r="B1" s="302" t="s">
        <v>24</v>
      </c>
      <c r="C1" s="302"/>
      <c r="D1" s="302"/>
      <c r="E1" s="302"/>
      <c r="F1" s="302"/>
    </row>
    <row r="2" spans="1:29" ht="26.25" x14ac:dyDescent="0.4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  <c r="Q2" s="302" t="s">
        <v>87</v>
      </c>
      <c r="R2" s="302"/>
      <c r="S2" s="302"/>
      <c r="T2" s="302"/>
      <c r="U2" s="302"/>
    </row>
    <row r="3" spans="1:29" x14ac:dyDescent="0.25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38"/>
      <c r="G3" s="45">
        <v>175</v>
      </c>
      <c r="H3" s="45">
        <f>G3*0.99</f>
        <v>173.25</v>
      </c>
      <c r="I3" s="45">
        <f>H3*0.99</f>
        <v>171.51750000000001</v>
      </c>
      <c r="J3" s="45"/>
      <c r="K3" s="45">
        <f>H3*0.98</f>
        <v>169.785</v>
      </c>
      <c r="L3" s="46">
        <v>423</v>
      </c>
      <c r="M3" s="59">
        <f>I3-J3</f>
        <v>171.51750000000001</v>
      </c>
      <c r="N3" s="10">
        <f>M3*0.99</f>
        <v>169.80232500000002</v>
      </c>
      <c r="P3" s="5" t="s">
        <v>1</v>
      </c>
      <c r="Q3" s="5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43" t="s">
        <v>78</v>
      </c>
      <c r="X3" s="43" t="s">
        <v>79</v>
      </c>
      <c r="Y3" s="5" t="s">
        <v>28</v>
      </c>
      <c r="Z3" s="5" t="s">
        <v>80</v>
      </c>
      <c r="AA3" s="5" t="s">
        <v>10</v>
      </c>
      <c r="AB3" s="5" t="s">
        <v>81</v>
      </c>
      <c r="AC3" s="5" t="s">
        <v>41</v>
      </c>
    </row>
    <row r="4" spans="1:29" x14ac:dyDescent="0.25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38"/>
      <c r="G4" s="45">
        <v>240</v>
      </c>
      <c r="H4" s="45">
        <f t="shared" ref="H4:I12" si="0">G4*0.99</f>
        <v>237.6</v>
      </c>
      <c r="I4" s="45">
        <f t="shared" si="0"/>
        <v>235.22399999999999</v>
      </c>
      <c r="J4" s="45">
        <v>100</v>
      </c>
      <c r="K4" s="45">
        <f t="shared" ref="K4:K12" si="1">H4*0.98</f>
        <v>232.84799999999998</v>
      </c>
      <c r="L4" s="46">
        <v>423</v>
      </c>
      <c r="M4" s="59">
        <f t="shared" ref="M4:M12" si="2">I4-J4</f>
        <v>135.22399999999999</v>
      </c>
      <c r="N4" s="10">
        <f t="shared" ref="N4:N12" si="3">M4*0.99</f>
        <v>133.87175999999999</v>
      </c>
      <c r="P4" s="44">
        <v>44960</v>
      </c>
      <c r="Q4" s="38" t="s">
        <v>119</v>
      </c>
      <c r="R4" s="38" t="s">
        <v>213</v>
      </c>
      <c r="S4" s="38" t="s">
        <v>243</v>
      </c>
      <c r="T4" s="38" t="s">
        <v>111</v>
      </c>
      <c r="U4" s="38"/>
      <c r="V4" s="45">
        <v>200</v>
      </c>
      <c r="W4" s="45">
        <f t="shared" ref="W4:X12" si="4">V4*0.99</f>
        <v>198</v>
      </c>
      <c r="X4" s="45">
        <f t="shared" si="4"/>
        <v>196.02</v>
      </c>
      <c r="Y4" s="45"/>
      <c r="Z4" s="45">
        <f>W4*0.98</f>
        <v>194.04</v>
      </c>
      <c r="AA4" s="46">
        <v>452</v>
      </c>
      <c r="AB4" s="59">
        <f>X4-Y4</f>
        <v>196.02</v>
      </c>
      <c r="AC4" s="10">
        <f>AB4*0.99</f>
        <v>194.0598</v>
      </c>
    </row>
    <row r="5" spans="1:29" x14ac:dyDescent="0.25">
      <c r="A5" s="44">
        <v>44944</v>
      </c>
      <c r="B5" s="81" t="s">
        <v>125</v>
      </c>
      <c r="C5" s="38" t="s">
        <v>178</v>
      </c>
      <c r="D5" s="38" t="s">
        <v>179</v>
      </c>
      <c r="E5" s="38" t="s">
        <v>180</v>
      </c>
      <c r="F5" s="38"/>
      <c r="G5" s="45">
        <v>175</v>
      </c>
      <c r="H5" s="45">
        <f t="shared" si="0"/>
        <v>173.25</v>
      </c>
      <c r="I5" s="45">
        <f t="shared" si="0"/>
        <v>171.51750000000001</v>
      </c>
      <c r="J5" s="45"/>
      <c r="K5" s="45">
        <f t="shared" si="1"/>
        <v>169.785</v>
      </c>
      <c r="L5" s="46">
        <v>423</v>
      </c>
      <c r="M5" s="59">
        <f t="shared" si="2"/>
        <v>171.51750000000001</v>
      </c>
      <c r="N5" s="10">
        <f t="shared" si="3"/>
        <v>169.80232500000002</v>
      </c>
      <c r="P5" s="44">
        <v>44966</v>
      </c>
      <c r="Q5" s="38" t="s">
        <v>119</v>
      </c>
      <c r="R5" s="38" t="s">
        <v>213</v>
      </c>
      <c r="S5" s="38" t="s">
        <v>243</v>
      </c>
      <c r="T5" s="38" t="s">
        <v>261</v>
      </c>
      <c r="U5" s="38"/>
      <c r="V5" s="45">
        <v>240</v>
      </c>
      <c r="W5" s="45">
        <f t="shared" si="4"/>
        <v>237.6</v>
      </c>
      <c r="X5" s="45">
        <f t="shared" si="4"/>
        <v>235.22399999999999</v>
      </c>
      <c r="Y5" s="45">
        <v>90</v>
      </c>
      <c r="Z5" s="45">
        <f t="shared" ref="Z5:Z22" si="5">W5*0.98</f>
        <v>232.84799999999998</v>
      </c>
      <c r="AA5" s="46">
        <v>452</v>
      </c>
      <c r="AB5" s="59">
        <f>X5-Y5</f>
        <v>145.22399999999999</v>
      </c>
      <c r="AC5" s="10">
        <f t="shared" ref="AC5:AC17" si="6">AB5*0.99</f>
        <v>143.77176</v>
      </c>
    </row>
    <row r="6" spans="1:29" x14ac:dyDescent="0.25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38"/>
      <c r="G6" s="45">
        <v>150</v>
      </c>
      <c r="H6" s="45">
        <f t="shared" si="0"/>
        <v>148.5</v>
      </c>
      <c r="I6" s="45">
        <f t="shared" si="0"/>
        <v>147.01499999999999</v>
      </c>
      <c r="J6" s="45"/>
      <c r="K6" s="45">
        <f t="shared" si="1"/>
        <v>145.53</v>
      </c>
      <c r="L6" s="46">
        <v>436</v>
      </c>
      <c r="M6" s="59">
        <f t="shared" si="2"/>
        <v>147.01499999999999</v>
      </c>
      <c r="N6" s="10">
        <f t="shared" si="3"/>
        <v>145.54485</v>
      </c>
      <c r="P6" s="44">
        <v>44972</v>
      </c>
      <c r="Q6" s="38" t="s">
        <v>119</v>
      </c>
      <c r="R6" s="38" t="s">
        <v>213</v>
      </c>
      <c r="S6" s="38" t="s">
        <v>243</v>
      </c>
      <c r="T6" s="38" t="s">
        <v>111</v>
      </c>
      <c r="U6" s="38"/>
      <c r="V6" s="45">
        <v>200</v>
      </c>
      <c r="W6" s="45">
        <f t="shared" si="4"/>
        <v>198</v>
      </c>
      <c r="X6" s="45">
        <f t="shared" si="4"/>
        <v>196.02</v>
      </c>
      <c r="Y6" s="45"/>
      <c r="Z6" s="45">
        <f t="shared" si="5"/>
        <v>194.04</v>
      </c>
      <c r="AA6" s="46">
        <v>452</v>
      </c>
      <c r="AB6" s="59">
        <f t="shared" ref="AB6:AB22" si="7">X6-Y6</f>
        <v>196.02</v>
      </c>
      <c r="AC6" s="10">
        <f t="shared" si="6"/>
        <v>194.0598</v>
      </c>
    </row>
    <row r="7" spans="1:29" x14ac:dyDescent="0.25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38"/>
      <c r="G7" s="45">
        <v>150</v>
      </c>
      <c r="H7" s="45">
        <f t="shared" si="0"/>
        <v>148.5</v>
      </c>
      <c r="I7" s="45">
        <f t="shared" si="0"/>
        <v>147.01499999999999</v>
      </c>
      <c r="J7" s="45"/>
      <c r="K7" s="45">
        <f t="shared" si="1"/>
        <v>145.53</v>
      </c>
      <c r="L7" s="46">
        <v>436</v>
      </c>
      <c r="M7" s="59">
        <f t="shared" si="2"/>
        <v>147.01499999999999</v>
      </c>
      <c r="N7" s="10">
        <f t="shared" si="3"/>
        <v>145.54485</v>
      </c>
      <c r="P7" s="44">
        <v>44972</v>
      </c>
      <c r="Q7" s="38" t="s">
        <v>125</v>
      </c>
      <c r="R7" s="38" t="s">
        <v>133</v>
      </c>
      <c r="S7" s="38" t="s">
        <v>243</v>
      </c>
      <c r="T7" s="38" t="s">
        <v>111</v>
      </c>
      <c r="U7" s="38"/>
      <c r="V7" s="45">
        <v>150</v>
      </c>
      <c r="W7" s="45">
        <f t="shared" si="4"/>
        <v>148.5</v>
      </c>
      <c r="X7" s="45">
        <f t="shared" si="4"/>
        <v>147.01499999999999</v>
      </c>
      <c r="Y7" s="45"/>
      <c r="Z7" s="45">
        <f t="shared" si="5"/>
        <v>145.53</v>
      </c>
      <c r="AA7" s="46">
        <v>453</v>
      </c>
      <c r="AB7" s="59">
        <f t="shared" si="7"/>
        <v>147.01499999999999</v>
      </c>
      <c r="AC7" s="10">
        <f t="shared" si="6"/>
        <v>145.54485</v>
      </c>
    </row>
    <row r="8" spans="1:29" x14ac:dyDescent="0.25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38"/>
      <c r="G8" s="45">
        <v>470</v>
      </c>
      <c r="H8" s="45">
        <f t="shared" si="0"/>
        <v>465.3</v>
      </c>
      <c r="I8" s="45">
        <f t="shared" si="0"/>
        <v>460.64699999999999</v>
      </c>
      <c r="J8" s="45">
        <v>250</v>
      </c>
      <c r="K8" s="45">
        <f t="shared" si="1"/>
        <v>455.99400000000003</v>
      </c>
      <c r="L8" s="46">
        <v>437</v>
      </c>
      <c r="M8" s="59">
        <f t="shared" si="2"/>
        <v>210.64699999999999</v>
      </c>
      <c r="N8" s="10">
        <f t="shared" si="3"/>
        <v>208.54052999999999</v>
      </c>
      <c r="P8" s="44">
        <v>44977</v>
      </c>
      <c r="Q8" s="38" t="s">
        <v>119</v>
      </c>
      <c r="R8" s="38" t="s">
        <v>213</v>
      </c>
      <c r="S8" s="38" t="s">
        <v>243</v>
      </c>
      <c r="T8" s="38" t="s">
        <v>302</v>
      </c>
      <c r="U8" s="38"/>
      <c r="V8" s="45">
        <v>170</v>
      </c>
      <c r="W8" s="45">
        <f t="shared" si="4"/>
        <v>168.3</v>
      </c>
      <c r="X8" s="45">
        <f t="shared" si="4"/>
        <v>166.61700000000002</v>
      </c>
      <c r="Y8" s="45">
        <v>70</v>
      </c>
      <c r="Z8" s="45">
        <f t="shared" si="5"/>
        <v>164.934</v>
      </c>
      <c r="AA8" s="46">
        <v>452</v>
      </c>
      <c r="AB8" s="59">
        <f t="shared" si="7"/>
        <v>96.617000000000019</v>
      </c>
      <c r="AC8" s="10">
        <f t="shared" si="6"/>
        <v>95.650830000000013</v>
      </c>
    </row>
    <row r="9" spans="1:29" x14ac:dyDescent="0.25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38"/>
      <c r="G9" s="45">
        <v>240</v>
      </c>
      <c r="H9" s="45">
        <f t="shared" si="0"/>
        <v>237.6</v>
      </c>
      <c r="I9" s="45">
        <f t="shared" si="0"/>
        <v>235.22399999999999</v>
      </c>
      <c r="J9" s="45">
        <v>100</v>
      </c>
      <c r="K9" s="45">
        <f t="shared" si="1"/>
        <v>232.84799999999998</v>
      </c>
      <c r="L9" s="46">
        <v>436</v>
      </c>
      <c r="M9" s="59">
        <f t="shared" si="2"/>
        <v>135.22399999999999</v>
      </c>
      <c r="N9" s="10">
        <f t="shared" si="3"/>
        <v>133.87175999999999</v>
      </c>
      <c r="P9" s="44">
        <v>44979</v>
      </c>
      <c r="Q9" s="38" t="s">
        <v>125</v>
      </c>
      <c r="R9" s="38" t="s">
        <v>133</v>
      </c>
      <c r="S9" s="38" t="s">
        <v>243</v>
      </c>
      <c r="T9" s="38" t="s">
        <v>305</v>
      </c>
      <c r="U9" s="38"/>
      <c r="V9" s="45">
        <v>580</v>
      </c>
      <c r="W9" s="45">
        <f t="shared" si="4"/>
        <v>574.20000000000005</v>
      </c>
      <c r="X9" s="45">
        <f t="shared" si="4"/>
        <v>568.45800000000008</v>
      </c>
      <c r="Y9" s="45">
        <v>200</v>
      </c>
      <c r="Z9" s="45">
        <f t="shared" si="5"/>
        <v>562.71600000000001</v>
      </c>
      <c r="AA9" s="46">
        <v>469</v>
      </c>
      <c r="AB9" s="59">
        <f t="shared" si="7"/>
        <v>368.45800000000008</v>
      </c>
      <c r="AC9" s="10">
        <f t="shared" si="6"/>
        <v>364.7734200000001</v>
      </c>
    </row>
    <row r="10" spans="1:29" x14ac:dyDescent="0.25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38"/>
      <c r="G10" s="45">
        <v>175</v>
      </c>
      <c r="H10" s="45">
        <f t="shared" si="0"/>
        <v>173.25</v>
      </c>
      <c r="I10" s="45">
        <f t="shared" si="0"/>
        <v>171.51750000000001</v>
      </c>
      <c r="J10" s="45"/>
      <c r="K10" s="45">
        <f t="shared" si="1"/>
        <v>169.785</v>
      </c>
      <c r="L10" s="46">
        <v>437</v>
      </c>
      <c r="M10" s="59">
        <f t="shared" si="2"/>
        <v>171.51750000000001</v>
      </c>
      <c r="N10" s="10">
        <f t="shared" si="3"/>
        <v>169.80232500000002</v>
      </c>
      <c r="P10" s="44"/>
      <c r="Q10" s="38"/>
      <c r="R10" s="38"/>
      <c r="S10" s="38"/>
      <c r="T10" s="38"/>
      <c r="U10" s="38"/>
      <c r="V10" s="45"/>
      <c r="W10" s="45">
        <f t="shared" si="4"/>
        <v>0</v>
      </c>
      <c r="X10" s="45">
        <f t="shared" si="4"/>
        <v>0</v>
      </c>
      <c r="Y10" s="45"/>
      <c r="Z10" s="45">
        <f t="shared" si="5"/>
        <v>0</v>
      </c>
      <c r="AA10" s="46"/>
      <c r="AB10" s="59">
        <f t="shared" si="7"/>
        <v>0</v>
      </c>
      <c r="AC10" s="10">
        <f t="shared" si="6"/>
        <v>0</v>
      </c>
    </row>
    <row r="11" spans="1:29" x14ac:dyDescent="0.25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38"/>
      <c r="G11" s="45">
        <v>175</v>
      </c>
      <c r="H11" s="45">
        <f t="shared" si="0"/>
        <v>173.25</v>
      </c>
      <c r="I11" s="45">
        <f t="shared" si="0"/>
        <v>171.51750000000001</v>
      </c>
      <c r="J11" s="45"/>
      <c r="K11" s="45">
        <f t="shared" si="1"/>
        <v>169.785</v>
      </c>
      <c r="L11" s="46">
        <v>437</v>
      </c>
      <c r="M11" s="59">
        <f t="shared" si="2"/>
        <v>171.51750000000001</v>
      </c>
      <c r="N11" s="10">
        <f t="shared" si="3"/>
        <v>169.80232500000002</v>
      </c>
      <c r="P11" s="44">
        <v>44980</v>
      </c>
      <c r="Q11" s="38" t="s">
        <v>119</v>
      </c>
      <c r="R11" s="38" t="s">
        <v>213</v>
      </c>
      <c r="S11" s="38" t="s">
        <v>243</v>
      </c>
      <c r="T11" s="38" t="s">
        <v>241</v>
      </c>
      <c r="U11" s="38"/>
      <c r="V11" s="45">
        <v>175</v>
      </c>
      <c r="W11" s="45">
        <f t="shared" si="4"/>
        <v>173.25</v>
      </c>
      <c r="X11" s="45">
        <f t="shared" si="4"/>
        <v>171.51750000000001</v>
      </c>
      <c r="Y11" s="45"/>
      <c r="Z11" s="45">
        <f t="shared" si="5"/>
        <v>169.785</v>
      </c>
      <c r="AA11" s="46">
        <v>468</v>
      </c>
      <c r="AB11" s="59">
        <f t="shared" si="7"/>
        <v>171.51750000000001</v>
      </c>
      <c r="AC11" s="10">
        <f t="shared" si="6"/>
        <v>169.80232500000002</v>
      </c>
    </row>
    <row r="12" spans="1:29" x14ac:dyDescent="0.25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38"/>
      <c r="G12" s="45">
        <v>150</v>
      </c>
      <c r="H12" s="45">
        <f t="shared" si="0"/>
        <v>148.5</v>
      </c>
      <c r="I12" s="45">
        <f t="shared" si="0"/>
        <v>147.01499999999999</v>
      </c>
      <c r="J12" s="45"/>
      <c r="K12" s="45">
        <f t="shared" si="1"/>
        <v>145.53</v>
      </c>
      <c r="L12" s="46">
        <v>436</v>
      </c>
      <c r="M12" s="59">
        <f t="shared" si="2"/>
        <v>147.01499999999999</v>
      </c>
      <c r="N12" s="10">
        <f t="shared" si="3"/>
        <v>145.54485</v>
      </c>
      <c r="P12" s="44">
        <v>44980</v>
      </c>
      <c r="Q12" s="38" t="s">
        <v>119</v>
      </c>
      <c r="R12" s="38" t="s">
        <v>213</v>
      </c>
      <c r="S12" s="38" t="s">
        <v>243</v>
      </c>
      <c r="T12" s="38" t="s">
        <v>260</v>
      </c>
      <c r="U12" s="38"/>
      <c r="V12" s="45">
        <v>240</v>
      </c>
      <c r="W12" s="45">
        <f t="shared" si="4"/>
        <v>237.6</v>
      </c>
      <c r="X12" s="45">
        <f t="shared" si="4"/>
        <v>235.22399999999999</v>
      </c>
      <c r="Y12" s="45">
        <v>90</v>
      </c>
      <c r="Z12" s="45">
        <f t="shared" si="5"/>
        <v>232.84799999999998</v>
      </c>
      <c r="AA12" s="46">
        <v>468</v>
      </c>
      <c r="AB12" s="59">
        <f t="shared" si="7"/>
        <v>145.22399999999999</v>
      </c>
      <c r="AC12" s="10">
        <f t="shared" si="6"/>
        <v>143.77176</v>
      </c>
    </row>
    <row r="13" spans="1:29" x14ac:dyDescent="0.25">
      <c r="A13" s="44"/>
      <c r="B13" s="38"/>
      <c r="C13" s="38"/>
      <c r="D13" s="38"/>
      <c r="E13" s="38"/>
      <c r="F13" s="38"/>
      <c r="G13" s="45"/>
      <c r="H13" s="45">
        <f t="shared" ref="H13:I21" si="8">G13*0.99</f>
        <v>0</v>
      </c>
      <c r="I13" s="45">
        <f t="shared" si="8"/>
        <v>0</v>
      </c>
      <c r="J13" s="45"/>
      <c r="K13" s="45">
        <f t="shared" ref="K13:K21" si="9">H13*0.98</f>
        <v>0</v>
      </c>
      <c r="L13" s="46"/>
      <c r="M13" s="59">
        <f t="shared" ref="M13:M21" si="10">I13-J13</f>
        <v>0</v>
      </c>
      <c r="N13" s="10">
        <f t="shared" ref="N13:N21" si="11">M13*0.99</f>
        <v>0</v>
      </c>
      <c r="P13" s="44">
        <v>44981</v>
      </c>
      <c r="Q13" s="38" t="s">
        <v>119</v>
      </c>
      <c r="R13" s="38" t="s">
        <v>213</v>
      </c>
      <c r="S13" s="38" t="s">
        <v>243</v>
      </c>
      <c r="T13" s="38" t="s">
        <v>111</v>
      </c>
      <c r="U13" s="38"/>
      <c r="V13" s="45">
        <v>150</v>
      </c>
      <c r="W13" s="45">
        <f t="shared" ref="W13:X22" si="12">V13*0.99</f>
        <v>148.5</v>
      </c>
      <c r="X13" s="45">
        <f t="shared" si="12"/>
        <v>147.01499999999999</v>
      </c>
      <c r="Y13" s="45"/>
      <c r="Z13" s="45">
        <f t="shared" si="5"/>
        <v>145.53</v>
      </c>
      <c r="AA13" s="46">
        <v>468</v>
      </c>
      <c r="AB13" s="59">
        <f t="shared" si="7"/>
        <v>147.01499999999999</v>
      </c>
      <c r="AC13" s="10">
        <f t="shared" si="6"/>
        <v>145.54485</v>
      </c>
    </row>
    <row r="14" spans="1:29" x14ac:dyDescent="0.25">
      <c r="A14" s="44"/>
      <c r="B14" s="38"/>
      <c r="C14" s="38"/>
      <c r="D14" s="38"/>
      <c r="E14" s="38"/>
      <c r="F14" s="38"/>
      <c r="G14" s="45"/>
      <c r="H14" s="45">
        <f t="shared" si="8"/>
        <v>0</v>
      </c>
      <c r="I14" s="45">
        <f t="shared" si="8"/>
        <v>0</v>
      </c>
      <c r="J14" s="45"/>
      <c r="K14" s="45">
        <f t="shared" si="9"/>
        <v>0</v>
      </c>
      <c r="L14" s="46"/>
      <c r="M14" s="59">
        <f t="shared" si="10"/>
        <v>0</v>
      </c>
      <c r="N14" s="10">
        <f t="shared" si="11"/>
        <v>0</v>
      </c>
      <c r="P14" s="44">
        <v>44983</v>
      </c>
      <c r="Q14" s="38" t="s">
        <v>119</v>
      </c>
      <c r="R14" s="38" t="s">
        <v>213</v>
      </c>
      <c r="S14" s="38" t="s">
        <v>243</v>
      </c>
      <c r="T14" s="38" t="s">
        <v>315</v>
      </c>
      <c r="U14" s="38"/>
      <c r="V14" s="45">
        <v>250</v>
      </c>
      <c r="W14" s="45">
        <f t="shared" si="12"/>
        <v>247.5</v>
      </c>
      <c r="X14" s="45">
        <f t="shared" si="12"/>
        <v>245.02500000000001</v>
      </c>
      <c r="Y14" s="45">
        <v>90</v>
      </c>
      <c r="Z14" s="45">
        <f t="shared" si="5"/>
        <v>242.54999999999998</v>
      </c>
      <c r="AA14" s="46">
        <v>468</v>
      </c>
      <c r="AB14" s="59">
        <f t="shared" si="7"/>
        <v>155.02500000000001</v>
      </c>
      <c r="AC14" s="10">
        <f t="shared" si="6"/>
        <v>153.47475</v>
      </c>
    </row>
    <row r="15" spans="1:29" x14ac:dyDescent="0.25">
      <c r="A15" s="44"/>
      <c r="B15" s="38"/>
      <c r="C15" s="38"/>
      <c r="D15" s="38"/>
      <c r="E15" s="38"/>
      <c r="F15" s="38"/>
      <c r="G15" s="45"/>
      <c r="H15" s="45">
        <f t="shared" si="8"/>
        <v>0</v>
      </c>
      <c r="I15" s="45">
        <f t="shared" si="8"/>
        <v>0</v>
      </c>
      <c r="J15" s="45"/>
      <c r="K15" s="45">
        <f t="shared" si="9"/>
        <v>0</v>
      </c>
      <c r="L15" s="46"/>
      <c r="M15" s="59">
        <f t="shared" si="10"/>
        <v>0</v>
      </c>
      <c r="N15" s="10">
        <f t="shared" si="11"/>
        <v>0</v>
      </c>
      <c r="P15" s="44"/>
      <c r="Q15" s="38"/>
      <c r="R15" s="38"/>
      <c r="S15" s="38"/>
      <c r="T15" s="38"/>
      <c r="U15" s="38"/>
      <c r="V15" s="45"/>
      <c r="W15" s="45">
        <f t="shared" si="12"/>
        <v>0</v>
      </c>
      <c r="X15" s="45">
        <f t="shared" si="12"/>
        <v>0</v>
      </c>
      <c r="Y15" s="45"/>
      <c r="Z15" s="45">
        <f t="shared" si="5"/>
        <v>0</v>
      </c>
      <c r="AA15" s="46"/>
      <c r="AB15" s="59">
        <f t="shared" si="7"/>
        <v>0</v>
      </c>
      <c r="AC15" s="10">
        <f t="shared" si="6"/>
        <v>0</v>
      </c>
    </row>
    <row r="16" spans="1:29" x14ac:dyDescent="0.25">
      <c r="A16" s="44"/>
      <c r="B16" s="38"/>
      <c r="C16" s="38"/>
      <c r="D16" s="38"/>
      <c r="E16" s="38"/>
      <c r="F16" s="38"/>
      <c r="G16" s="45"/>
      <c r="H16" s="45">
        <f t="shared" si="8"/>
        <v>0</v>
      </c>
      <c r="I16" s="45">
        <f t="shared" si="8"/>
        <v>0</v>
      </c>
      <c r="J16" s="45"/>
      <c r="K16" s="45">
        <f t="shared" si="9"/>
        <v>0</v>
      </c>
      <c r="L16" s="46"/>
      <c r="M16" s="59">
        <f t="shared" si="10"/>
        <v>0</v>
      </c>
      <c r="N16" s="10">
        <f t="shared" si="11"/>
        <v>0</v>
      </c>
      <c r="P16" s="44"/>
      <c r="Q16" s="38"/>
      <c r="R16" s="38"/>
      <c r="S16" s="38"/>
      <c r="T16" s="38"/>
      <c r="U16" s="38"/>
      <c r="V16" s="45"/>
      <c r="W16" s="45">
        <f t="shared" si="12"/>
        <v>0</v>
      </c>
      <c r="X16" s="45">
        <f t="shared" si="12"/>
        <v>0</v>
      </c>
      <c r="Y16" s="45"/>
      <c r="Z16" s="45">
        <f t="shared" si="5"/>
        <v>0</v>
      </c>
      <c r="AA16" s="46"/>
      <c r="AB16" s="59">
        <f t="shared" si="7"/>
        <v>0</v>
      </c>
      <c r="AC16" s="10">
        <f t="shared" si="6"/>
        <v>0</v>
      </c>
    </row>
    <row r="17" spans="1:42" x14ac:dyDescent="0.25">
      <c r="A17" s="44"/>
      <c r="B17" s="38"/>
      <c r="C17" s="38"/>
      <c r="D17" s="38"/>
      <c r="E17" s="38"/>
      <c r="F17" s="38"/>
      <c r="G17" s="45"/>
      <c r="H17" s="45">
        <f t="shared" si="8"/>
        <v>0</v>
      </c>
      <c r="I17" s="45">
        <f t="shared" si="8"/>
        <v>0</v>
      </c>
      <c r="J17" s="60"/>
      <c r="K17" s="45">
        <f t="shared" si="9"/>
        <v>0</v>
      </c>
      <c r="L17" s="46"/>
      <c r="M17" s="59">
        <f t="shared" si="10"/>
        <v>0</v>
      </c>
      <c r="N17" s="10">
        <f>M17*0.99</f>
        <v>0</v>
      </c>
      <c r="P17" s="44"/>
      <c r="Q17" s="38"/>
      <c r="R17" s="38"/>
      <c r="S17" s="38"/>
      <c r="T17" s="38"/>
      <c r="U17" s="38"/>
      <c r="V17" s="45"/>
      <c r="W17" s="45">
        <f t="shared" si="12"/>
        <v>0</v>
      </c>
      <c r="X17" s="45">
        <f t="shared" si="12"/>
        <v>0</v>
      </c>
      <c r="Y17" s="45"/>
      <c r="Z17" s="45">
        <f t="shared" si="5"/>
        <v>0</v>
      </c>
      <c r="AA17" s="46"/>
      <c r="AB17" s="59">
        <f t="shared" si="7"/>
        <v>0</v>
      </c>
      <c r="AC17" s="10">
        <f t="shared" si="6"/>
        <v>0</v>
      </c>
    </row>
    <row r="18" spans="1:42" x14ac:dyDescent="0.25">
      <c r="A18" s="44"/>
      <c r="B18" s="38"/>
      <c r="C18" s="38"/>
      <c r="D18" s="38"/>
      <c r="E18" s="38"/>
      <c r="F18" s="38"/>
      <c r="G18" s="45"/>
      <c r="H18" s="45">
        <f t="shared" si="8"/>
        <v>0</v>
      </c>
      <c r="I18" s="45">
        <f t="shared" si="8"/>
        <v>0</v>
      </c>
      <c r="J18" s="60"/>
      <c r="K18" s="45">
        <f t="shared" si="9"/>
        <v>0</v>
      </c>
      <c r="L18" s="46"/>
      <c r="M18" s="59">
        <f t="shared" si="10"/>
        <v>0</v>
      </c>
      <c r="N18" s="10">
        <f t="shared" si="11"/>
        <v>0</v>
      </c>
      <c r="P18" s="44"/>
      <c r="Q18" s="38"/>
      <c r="R18" s="38"/>
      <c r="S18" s="38"/>
      <c r="T18" s="38"/>
      <c r="U18" s="38"/>
      <c r="V18" s="45"/>
      <c r="W18" s="45">
        <f t="shared" si="12"/>
        <v>0</v>
      </c>
      <c r="X18" s="45">
        <f t="shared" si="12"/>
        <v>0</v>
      </c>
      <c r="Y18" s="60"/>
      <c r="Z18" s="45">
        <f t="shared" si="5"/>
        <v>0</v>
      </c>
      <c r="AA18" s="46"/>
      <c r="AB18" s="59">
        <f t="shared" si="7"/>
        <v>0</v>
      </c>
      <c r="AC18" s="10">
        <f>AB18*0.99</f>
        <v>0</v>
      </c>
    </row>
    <row r="19" spans="1:42" x14ac:dyDescent="0.25">
      <c r="A19" s="44"/>
      <c r="B19" s="38"/>
      <c r="C19" s="38"/>
      <c r="D19" s="38"/>
      <c r="E19" s="38"/>
      <c r="F19" s="38"/>
      <c r="G19" s="45"/>
      <c r="H19" s="45">
        <f t="shared" si="8"/>
        <v>0</v>
      </c>
      <c r="I19" s="45">
        <f t="shared" si="8"/>
        <v>0</v>
      </c>
      <c r="J19" s="45"/>
      <c r="K19" s="45">
        <f t="shared" si="9"/>
        <v>0</v>
      </c>
      <c r="L19" s="46"/>
      <c r="M19" s="59">
        <f t="shared" si="10"/>
        <v>0</v>
      </c>
      <c r="N19" s="10">
        <f t="shared" si="11"/>
        <v>0</v>
      </c>
      <c r="P19" s="44"/>
      <c r="Q19" s="38"/>
      <c r="R19" s="38"/>
      <c r="S19" s="38"/>
      <c r="T19" s="38"/>
      <c r="U19" s="38"/>
      <c r="V19" s="45"/>
      <c r="W19" s="45">
        <f t="shared" si="12"/>
        <v>0</v>
      </c>
      <c r="X19" s="45">
        <f t="shared" si="12"/>
        <v>0</v>
      </c>
      <c r="Y19" s="60"/>
      <c r="Z19" s="45">
        <f t="shared" si="5"/>
        <v>0</v>
      </c>
      <c r="AA19" s="46"/>
      <c r="AB19" s="59">
        <f t="shared" si="7"/>
        <v>0</v>
      </c>
      <c r="AC19" s="10">
        <f>AB19*0.99</f>
        <v>0</v>
      </c>
    </row>
    <row r="20" spans="1:42" x14ac:dyDescent="0.25">
      <c r="A20" s="44"/>
      <c r="B20" s="38"/>
      <c r="C20" s="38"/>
      <c r="D20" s="38"/>
      <c r="E20" s="38"/>
      <c r="F20" s="38"/>
      <c r="G20" s="45"/>
      <c r="H20" s="45">
        <f t="shared" si="8"/>
        <v>0</v>
      </c>
      <c r="I20" s="45">
        <f>H20*0.99</f>
        <v>0</v>
      </c>
      <c r="J20" s="38"/>
      <c r="K20" s="45">
        <f t="shared" si="9"/>
        <v>0</v>
      </c>
      <c r="L20" s="46"/>
      <c r="M20" s="59">
        <f t="shared" si="10"/>
        <v>0</v>
      </c>
      <c r="N20" s="10">
        <f t="shared" si="11"/>
        <v>0</v>
      </c>
      <c r="P20" s="44"/>
      <c r="Q20" s="38"/>
      <c r="R20" s="38"/>
      <c r="S20" s="38"/>
      <c r="T20" s="38"/>
      <c r="U20" s="38"/>
      <c r="V20" s="45"/>
      <c r="W20" s="45">
        <f t="shared" si="12"/>
        <v>0</v>
      </c>
      <c r="X20" s="45">
        <f t="shared" si="12"/>
        <v>0</v>
      </c>
      <c r="Y20" s="45"/>
      <c r="Z20" s="45">
        <f t="shared" si="5"/>
        <v>0</v>
      </c>
      <c r="AA20" s="46"/>
      <c r="AB20" s="59">
        <f t="shared" si="7"/>
        <v>0</v>
      </c>
      <c r="AC20" s="10">
        <f>AB20*0.99</f>
        <v>0</v>
      </c>
    </row>
    <row r="21" spans="1:42" x14ac:dyDescent="0.25">
      <c r="A21" s="44"/>
      <c r="B21" s="38"/>
      <c r="C21" s="38"/>
      <c r="D21" s="38"/>
      <c r="E21" s="38"/>
      <c r="F21" s="38"/>
      <c r="G21" s="45"/>
      <c r="H21" s="45">
        <f t="shared" si="8"/>
        <v>0</v>
      </c>
      <c r="I21" s="45">
        <f>H21*0.99</f>
        <v>0</v>
      </c>
      <c r="J21" s="38"/>
      <c r="K21" s="45">
        <f t="shared" si="9"/>
        <v>0</v>
      </c>
      <c r="L21" s="46"/>
      <c r="M21" s="59">
        <f t="shared" si="10"/>
        <v>0</v>
      </c>
      <c r="N21" s="10">
        <f t="shared" si="11"/>
        <v>0</v>
      </c>
      <c r="P21" s="44"/>
      <c r="Q21" s="38"/>
      <c r="R21" s="38"/>
      <c r="S21" s="38"/>
      <c r="T21" s="38"/>
      <c r="U21" s="38"/>
      <c r="V21" s="45"/>
      <c r="W21" s="45">
        <f t="shared" si="12"/>
        <v>0</v>
      </c>
      <c r="X21" s="45">
        <f t="shared" si="12"/>
        <v>0</v>
      </c>
      <c r="Y21" s="38"/>
      <c r="Z21" s="45">
        <f t="shared" si="5"/>
        <v>0</v>
      </c>
      <c r="AA21" s="46"/>
      <c r="AB21" s="59">
        <f t="shared" si="7"/>
        <v>0</v>
      </c>
      <c r="AC21" s="10">
        <f>AB21*0.99</f>
        <v>0</v>
      </c>
    </row>
    <row r="22" spans="1:42" x14ac:dyDescent="0.25">
      <c r="A22" s="44"/>
      <c r="B22" s="38"/>
      <c r="C22" s="38"/>
      <c r="D22" s="38"/>
      <c r="E22" s="38"/>
      <c r="F22" s="38"/>
      <c r="G22" s="45"/>
      <c r="H22" s="45"/>
      <c r="I22" s="45"/>
      <c r="J22" s="38"/>
      <c r="K22" s="45"/>
      <c r="L22" s="46"/>
      <c r="M22" s="46"/>
      <c r="N22" s="10"/>
      <c r="P22" s="44"/>
      <c r="Q22" s="38"/>
      <c r="R22" s="38"/>
      <c r="S22" s="38"/>
      <c r="T22" s="38"/>
      <c r="U22" s="38"/>
      <c r="V22" s="45"/>
      <c r="W22" s="45">
        <f t="shared" si="12"/>
        <v>0</v>
      </c>
      <c r="X22" s="45">
        <f t="shared" si="12"/>
        <v>0</v>
      </c>
      <c r="Y22" s="38"/>
      <c r="Z22" s="45">
        <f t="shared" si="5"/>
        <v>0</v>
      </c>
      <c r="AA22" s="46"/>
      <c r="AB22" s="59">
        <f t="shared" si="7"/>
        <v>0</v>
      </c>
      <c r="AC22" s="10">
        <f>AB22*0.99</f>
        <v>0</v>
      </c>
    </row>
    <row r="23" spans="1:42" x14ac:dyDescent="0.25">
      <c r="A23" s="44"/>
      <c r="B23" s="38"/>
      <c r="C23" s="38"/>
      <c r="D23" s="38"/>
      <c r="E23" s="38"/>
      <c r="F23" s="38"/>
      <c r="G23" s="12" t="s">
        <v>14</v>
      </c>
      <c r="H23" s="13">
        <f>SUM(H3:H22)</f>
        <v>2079</v>
      </c>
      <c r="I23" s="13"/>
      <c r="J23" s="13" t="s">
        <v>82</v>
      </c>
      <c r="K23" s="13">
        <f>SUM(K3:K22)</f>
        <v>2037.42</v>
      </c>
      <c r="L23" s="13"/>
      <c r="M23" s="13"/>
      <c r="N23" s="13">
        <f>SUM(N3:N22)</f>
        <v>1592.1279000000002</v>
      </c>
      <c r="P23" s="44"/>
      <c r="Q23" s="38"/>
      <c r="R23" s="38"/>
      <c r="S23" s="38"/>
      <c r="T23" s="38"/>
      <c r="U23" s="38"/>
      <c r="V23" s="45"/>
      <c r="W23" s="45"/>
      <c r="X23" s="45"/>
      <c r="Y23" s="38"/>
      <c r="Z23" s="45"/>
      <c r="AA23" s="46"/>
      <c r="AB23" s="46"/>
      <c r="AC23" s="10"/>
    </row>
    <row r="24" spans="1:42" x14ac:dyDescent="0.25">
      <c r="A24" s="44"/>
      <c r="B24" s="38"/>
      <c r="C24" s="38"/>
      <c r="D24" s="38"/>
      <c r="E24" s="38"/>
      <c r="F24" s="38"/>
      <c r="G24" s="12" t="s">
        <v>83</v>
      </c>
      <c r="H24" s="47">
        <f>H23*0.99</f>
        <v>2058.21</v>
      </c>
      <c r="I24" s="47"/>
      <c r="J24" s="8"/>
      <c r="K24" s="8"/>
      <c r="L24" s="10"/>
      <c r="M24" s="10"/>
      <c r="N24" s="10"/>
      <c r="P24" s="44"/>
      <c r="Q24" s="38"/>
      <c r="R24" s="38"/>
      <c r="S24" s="38"/>
      <c r="T24" s="38"/>
      <c r="U24" s="38"/>
      <c r="V24" s="12" t="s">
        <v>14</v>
      </c>
      <c r="W24" s="13">
        <f>SUM(W4:W23)</f>
        <v>2331.4499999999998</v>
      </c>
      <c r="X24" s="13"/>
      <c r="Y24" s="13" t="s">
        <v>82</v>
      </c>
      <c r="Z24" s="13">
        <f>SUM(Z4:Z23)</f>
        <v>2284.8209999999999</v>
      </c>
      <c r="AA24" s="13"/>
      <c r="AB24" s="13"/>
      <c r="AC24" s="13">
        <f>SUM(AC4:AC23)</f>
        <v>1750.4541450000004</v>
      </c>
    </row>
    <row r="25" spans="1:42" ht="15.75" x14ac:dyDescent="0.25">
      <c r="A25" s="37"/>
      <c r="B25" s="38"/>
      <c r="C25" s="38"/>
      <c r="D25" s="38"/>
      <c r="E25" s="38"/>
      <c r="F25" s="38"/>
      <c r="G25" s="303" t="s">
        <v>18</v>
      </c>
      <c r="H25" s="304"/>
      <c r="I25" s="304"/>
      <c r="J25" s="305"/>
      <c r="K25" s="55"/>
      <c r="L25" s="42">
        <f>H24-K23</f>
        <v>20.789999999999964</v>
      </c>
      <c r="M25" s="61"/>
      <c r="N25" s="17"/>
      <c r="P25" s="44"/>
      <c r="Q25" s="38"/>
      <c r="R25" s="38"/>
      <c r="S25" s="38"/>
      <c r="T25" s="38"/>
      <c r="U25" s="38"/>
      <c r="V25" s="12" t="s">
        <v>83</v>
      </c>
      <c r="W25" s="47">
        <f>W24*0.99</f>
        <v>2308.1354999999999</v>
      </c>
      <c r="X25" s="47"/>
      <c r="Y25" s="8"/>
      <c r="Z25" s="8"/>
      <c r="AA25" s="10"/>
      <c r="AB25" s="10"/>
      <c r="AC25" s="10"/>
    </row>
    <row r="26" spans="1:42" ht="15.75" x14ac:dyDescent="0.25">
      <c r="P26" s="37"/>
      <c r="Q26" s="38"/>
      <c r="R26" s="38"/>
      <c r="S26" s="38"/>
      <c r="T26" s="38"/>
      <c r="U26" s="38"/>
      <c r="V26" s="303" t="s">
        <v>18</v>
      </c>
      <c r="W26" s="304"/>
      <c r="X26" s="304"/>
      <c r="Y26" s="305"/>
      <c r="Z26" s="55"/>
      <c r="AA26" s="42">
        <f>W25-Z24</f>
        <v>23.314499999999953</v>
      </c>
      <c r="AB26" s="61"/>
      <c r="AC26" s="17"/>
    </row>
    <row r="30" spans="1:42" ht="26.25" x14ac:dyDescent="0.4">
      <c r="B30" s="302" t="s">
        <v>88</v>
      </c>
      <c r="C30" s="302"/>
      <c r="D30" s="302"/>
      <c r="E30" s="302"/>
      <c r="F30" s="302"/>
    </row>
    <row r="31" spans="1:42" ht="26.25" x14ac:dyDescent="0.4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43" t="s">
        <v>78</v>
      </c>
      <c r="I31" s="43" t="s">
        <v>79</v>
      </c>
      <c r="J31" s="5" t="s">
        <v>28</v>
      </c>
      <c r="K31" s="5" t="s">
        <v>80</v>
      </c>
      <c r="L31" s="5" t="s">
        <v>10</v>
      </c>
      <c r="M31" s="5" t="s">
        <v>81</v>
      </c>
      <c r="N31" s="5" t="s">
        <v>41</v>
      </c>
      <c r="Q31" s="302" t="s">
        <v>89</v>
      </c>
      <c r="R31" s="302"/>
      <c r="S31" s="302"/>
      <c r="T31" s="302"/>
      <c r="U31" s="302"/>
    </row>
    <row r="32" spans="1:42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38"/>
      <c r="G32" s="45">
        <v>150</v>
      </c>
      <c r="H32" s="45">
        <f t="shared" ref="H32:I40" si="13">G32*0.99</f>
        <v>148.5</v>
      </c>
      <c r="I32" s="45">
        <f t="shared" si="13"/>
        <v>147.01499999999999</v>
      </c>
      <c r="J32" s="45"/>
      <c r="K32" s="45">
        <f>H32*0.98</f>
        <v>145.53</v>
      </c>
      <c r="L32" s="116">
        <v>488</v>
      </c>
      <c r="M32" s="59">
        <f>I32-J32</f>
        <v>147.01499999999999</v>
      </c>
      <c r="N32" s="10">
        <f>M32*0.99</f>
        <v>145.54485</v>
      </c>
      <c r="P32" s="5" t="s">
        <v>1</v>
      </c>
      <c r="Q32" s="5" t="s">
        <v>2</v>
      </c>
      <c r="R32" s="5" t="s">
        <v>3</v>
      </c>
      <c r="S32" s="5" t="s">
        <v>4</v>
      </c>
      <c r="T32" s="5" t="s">
        <v>5</v>
      </c>
      <c r="U32" s="5" t="s">
        <v>6</v>
      </c>
      <c r="V32" s="5" t="s">
        <v>7</v>
      </c>
      <c r="W32" s="43" t="s">
        <v>78</v>
      </c>
      <c r="X32" s="43" t="s">
        <v>79</v>
      </c>
      <c r="Y32" s="5" t="s">
        <v>28</v>
      </c>
      <c r="Z32" s="5" t="s">
        <v>80</v>
      </c>
      <c r="AA32" s="5" t="s">
        <v>10</v>
      </c>
      <c r="AB32" s="5" t="s">
        <v>81</v>
      </c>
      <c r="AC32" s="5" t="s">
        <v>41</v>
      </c>
      <c r="AE32" s="64"/>
      <c r="AF32" s="64"/>
      <c r="AG32" s="64"/>
      <c r="AH32" s="64"/>
      <c r="AI32" s="64"/>
      <c r="AJ32" s="64"/>
      <c r="AK32" s="148"/>
      <c r="AL32" s="148"/>
      <c r="AM32" s="64"/>
      <c r="AN32" s="64"/>
      <c r="AO32" s="64"/>
      <c r="AP32" s="64"/>
    </row>
    <row r="33" spans="1:44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38"/>
      <c r="G33" s="45">
        <v>240</v>
      </c>
      <c r="H33" s="45">
        <f t="shared" si="13"/>
        <v>237.6</v>
      </c>
      <c r="I33" s="45">
        <f t="shared" si="13"/>
        <v>235.22399999999999</v>
      </c>
      <c r="J33" s="45">
        <v>90</v>
      </c>
      <c r="K33" s="45">
        <f t="shared" ref="K33:K50" si="14">H33*0.98</f>
        <v>232.84799999999998</v>
      </c>
      <c r="L33" s="117">
        <v>489</v>
      </c>
      <c r="M33" s="59">
        <f t="shared" ref="M33:M50" si="15">I33-J33</f>
        <v>145.22399999999999</v>
      </c>
      <c r="N33" s="10">
        <f t="shared" ref="N33:N45" si="16">M33*0.99</f>
        <v>143.77176</v>
      </c>
      <c r="P33" s="44">
        <v>45022</v>
      </c>
      <c r="Q33" s="38" t="s">
        <v>119</v>
      </c>
      <c r="R33" s="38" t="s">
        <v>213</v>
      </c>
      <c r="S33" s="38" t="s">
        <v>333</v>
      </c>
      <c r="T33" s="38" t="s">
        <v>438</v>
      </c>
      <c r="U33" s="38"/>
      <c r="V33" s="45">
        <v>200</v>
      </c>
      <c r="W33" s="45">
        <f t="shared" ref="W33:X38" si="17">V33*0.99</f>
        <v>198</v>
      </c>
      <c r="X33" s="45">
        <f t="shared" si="17"/>
        <v>196.02</v>
      </c>
      <c r="Y33" s="45"/>
      <c r="Z33" s="45">
        <f>W33*0.98</f>
        <v>194.04</v>
      </c>
      <c r="AA33" s="46">
        <v>519</v>
      </c>
      <c r="AB33" s="59">
        <f>X33-Y33</f>
        <v>196.02</v>
      </c>
      <c r="AC33" s="10">
        <f>AB33*0.99</f>
        <v>194.0598</v>
      </c>
      <c r="AE33" s="146"/>
      <c r="AJ33" s="17"/>
      <c r="AK33" s="17"/>
      <c r="AL33" s="17"/>
      <c r="AM33" s="17"/>
      <c r="AN33" s="17"/>
      <c r="AO33" s="147"/>
      <c r="AP33" s="17"/>
    </row>
    <row r="34" spans="1:44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38"/>
      <c r="G34" s="45">
        <v>150</v>
      </c>
      <c r="H34" s="45">
        <f t="shared" si="13"/>
        <v>148.5</v>
      </c>
      <c r="I34" s="45">
        <f t="shared" si="13"/>
        <v>147.01499999999999</v>
      </c>
      <c r="J34" s="45"/>
      <c r="K34" s="45">
        <f t="shared" si="14"/>
        <v>145.53</v>
      </c>
      <c r="L34" s="117">
        <v>489</v>
      </c>
      <c r="M34" s="59">
        <f t="shared" si="15"/>
        <v>147.01499999999999</v>
      </c>
      <c r="N34" s="10">
        <f t="shared" si="16"/>
        <v>145.54485</v>
      </c>
      <c r="P34" s="44">
        <v>45026</v>
      </c>
      <c r="Q34" s="38" t="s">
        <v>125</v>
      </c>
      <c r="R34" s="38" t="s">
        <v>133</v>
      </c>
      <c r="S34" s="38" t="s">
        <v>333</v>
      </c>
      <c r="T34" s="38" t="s">
        <v>442</v>
      </c>
      <c r="U34" s="38"/>
      <c r="V34" s="45">
        <v>550</v>
      </c>
      <c r="W34" s="45">
        <f t="shared" si="17"/>
        <v>544.5</v>
      </c>
      <c r="X34" s="45">
        <f t="shared" si="17"/>
        <v>539.05499999999995</v>
      </c>
      <c r="Y34" s="45">
        <v>200</v>
      </c>
      <c r="Z34" s="45">
        <f t="shared" ref="Z34:Z49" si="18">W34*0.98</f>
        <v>533.61</v>
      </c>
      <c r="AA34" s="46">
        <v>520</v>
      </c>
      <c r="AB34" s="59">
        <f t="shared" ref="AB34:AB51" si="19">X34-Y34</f>
        <v>339.05499999999995</v>
      </c>
      <c r="AC34" s="10">
        <f t="shared" ref="AC34:AC46" si="20">AB34*0.99</f>
        <v>335.66444999999993</v>
      </c>
      <c r="AE34" s="146"/>
      <c r="AJ34" s="17"/>
      <c r="AK34" s="17"/>
      <c r="AL34" s="17"/>
      <c r="AM34" s="17"/>
      <c r="AN34" s="17"/>
      <c r="AO34" s="147"/>
      <c r="AP34" s="17"/>
    </row>
    <row r="35" spans="1:44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38"/>
      <c r="G35" s="45">
        <v>150</v>
      </c>
      <c r="H35" s="45">
        <f t="shared" si="13"/>
        <v>148.5</v>
      </c>
      <c r="I35" s="45">
        <f t="shared" si="13"/>
        <v>147.01499999999999</v>
      </c>
      <c r="J35" s="45"/>
      <c r="K35" s="45">
        <f t="shared" si="14"/>
        <v>145.53</v>
      </c>
      <c r="L35" s="116">
        <v>488</v>
      </c>
      <c r="M35" s="59">
        <f t="shared" si="15"/>
        <v>147.01499999999999</v>
      </c>
      <c r="N35" s="10">
        <f t="shared" si="16"/>
        <v>145.54485</v>
      </c>
      <c r="P35" s="44">
        <v>45028</v>
      </c>
      <c r="Q35" s="38" t="s">
        <v>446</v>
      </c>
      <c r="R35" s="38" t="s">
        <v>213</v>
      </c>
      <c r="S35" s="38" t="s">
        <v>333</v>
      </c>
      <c r="T35" s="38" t="s">
        <v>403</v>
      </c>
      <c r="U35" s="38"/>
      <c r="V35" s="45">
        <v>150</v>
      </c>
      <c r="W35" s="45">
        <f t="shared" si="17"/>
        <v>148.5</v>
      </c>
      <c r="X35" s="45">
        <f t="shared" si="17"/>
        <v>147.01499999999999</v>
      </c>
      <c r="Y35" s="45"/>
      <c r="Z35" s="45">
        <f t="shared" si="18"/>
        <v>145.53</v>
      </c>
      <c r="AA35" s="46">
        <v>519</v>
      </c>
      <c r="AB35" s="59">
        <f t="shared" si="19"/>
        <v>147.01499999999999</v>
      </c>
      <c r="AC35" s="10">
        <f t="shared" si="20"/>
        <v>145.54485</v>
      </c>
      <c r="AE35" s="146"/>
      <c r="AJ35" s="17"/>
      <c r="AK35" s="17"/>
      <c r="AL35" s="17"/>
      <c r="AM35" s="17"/>
      <c r="AN35" s="17"/>
      <c r="AO35" s="147"/>
      <c r="AP35" s="17"/>
    </row>
    <row r="36" spans="1:44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38"/>
      <c r="G36" s="45">
        <v>550</v>
      </c>
      <c r="H36" s="45">
        <f t="shared" si="13"/>
        <v>544.5</v>
      </c>
      <c r="I36" s="45">
        <f t="shared" si="13"/>
        <v>539.05499999999995</v>
      </c>
      <c r="J36" s="45">
        <v>200</v>
      </c>
      <c r="K36" s="45">
        <f t="shared" si="14"/>
        <v>533.61</v>
      </c>
      <c r="L36" s="117">
        <v>489</v>
      </c>
      <c r="M36" s="59">
        <f t="shared" si="15"/>
        <v>339.05499999999995</v>
      </c>
      <c r="N36" s="10">
        <f t="shared" si="16"/>
        <v>335.66444999999993</v>
      </c>
      <c r="P36" s="44">
        <v>45033</v>
      </c>
      <c r="Q36" s="38" t="s">
        <v>125</v>
      </c>
      <c r="R36" s="38" t="s">
        <v>133</v>
      </c>
      <c r="S36" s="38" t="s">
        <v>333</v>
      </c>
      <c r="T36" s="38" t="s">
        <v>403</v>
      </c>
      <c r="U36" s="38"/>
      <c r="V36" s="45">
        <v>150</v>
      </c>
      <c r="W36" s="45">
        <f t="shared" si="17"/>
        <v>148.5</v>
      </c>
      <c r="X36" s="45">
        <f t="shared" si="17"/>
        <v>147.01499999999999</v>
      </c>
      <c r="Y36" s="45"/>
      <c r="Z36" s="45">
        <f t="shared" si="18"/>
        <v>145.53</v>
      </c>
      <c r="AA36" s="46">
        <v>520</v>
      </c>
      <c r="AB36" s="59">
        <f t="shared" si="19"/>
        <v>147.01499999999999</v>
      </c>
      <c r="AC36" s="10">
        <f t="shared" si="20"/>
        <v>145.54485</v>
      </c>
      <c r="AE36" s="64"/>
      <c r="AF36" s="64"/>
      <c r="AG36" s="64"/>
      <c r="AH36" s="64"/>
      <c r="AI36" s="64"/>
      <c r="AJ36" s="64"/>
      <c r="AK36" s="64"/>
      <c r="AL36" s="148"/>
      <c r="AM36" s="148"/>
      <c r="AN36" s="64"/>
      <c r="AO36" s="64"/>
      <c r="AP36" s="64"/>
    </row>
    <row r="37" spans="1:44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38"/>
      <c r="G37" s="45">
        <v>580</v>
      </c>
      <c r="H37" s="45">
        <f t="shared" si="13"/>
        <v>574.20000000000005</v>
      </c>
      <c r="I37" s="45">
        <f t="shared" si="13"/>
        <v>568.45800000000008</v>
      </c>
      <c r="J37" s="45">
        <v>100</v>
      </c>
      <c r="K37" s="45">
        <f t="shared" si="14"/>
        <v>562.71600000000001</v>
      </c>
      <c r="L37" s="117">
        <v>489</v>
      </c>
      <c r="M37" s="59">
        <f t="shared" si="15"/>
        <v>468.45800000000008</v>
      </c>
      <c r="N37" s="10">
        <f t="shared" si="16"/>
        <v>463.7734200000001</v>
      </c>
      <c r="P37" s="44">
        <v>45033</v>
      </c>
      <c r="Q37" s="38" t="s">
        <v>446</v>
      </c>
      <c r="R37" s="38" t="s">
        <v>213</v>
      </c>
      <c r="S37" s="38" t="s">
        <v>333</v>
      </c>
      <c r="T37" s="38" t="s">
        <v>403</v>
      </c>
      <c r="U37" s="38"/>
      <c r="V37" s="45">
        <v>150</v>
      </c>
      <c r="W37" s="45">
        <f t="shared" si="17"/>
        <v>148.5</v>
      </c>
      <c r="X37" s="45">
        <f t="shared" si="17"/>
        <v>147.01499999999999</v>
      </c>
      <c r="Y37" s="45"/>
      <c r="Z37" s="45">
        <f t="shared" si="18"/>
        <v>145.53</v>
      </c>
      <c r="AA37" s="46">
        <v>519</v>
      </c>
      <c r="AB37" s="59">
        <f t="shared" si="19"/>
        <v>147.01499999999999</v>
      </c>
      <c r="AC37" s="10">
        <f t="shared" si="20"/>
        <v>145.54485</v>
      </c>
      <c r="AE37" s="146"/>
      <c r="AK37" s="17"/>
      <c r="AL37" s="17"/>
      <c r="AM37" s="17"/>
      <c r="AN37" s="17"/>
      <c r="AO37" s="17"/>
      <c r="AP37" s="162"/>
    </row>
    <row r="38" spans="1:44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38"/>
      <c r="G38" s="45">
        <v>250</v>
      </c>
      <c r="H38" s="45">
        <f t="shared" si="13"/>
        <v>247.5</v>
      </c>
      <c r="I38" s="45">
        <f t="shared" si="13"/>
        <v>245.02500000000001</v>
      </c>
      <c r="J38" s="45">
        <v>100</v>
      </c>
      <c r="K38" s="45">
        <f t="shared" si="14"/>
        <v>242.54999999999998</v>
      </c>
      <c r="L38" s="116">
        <v>488</v>
      </c>
      <c r="M38" s="59">
        <f t="shared" si="15"/>
        <v>145.02500000000001</v>
      </c>
      <c r="N38" s="10">
        <f t="shared" si="16"/>
        <v>143.57474999999999</v>
      </c>
      <c r="P38" s="44">
        <v>45034</v>
      </c>
      <c r="Q38" s="38" t="s">
        <v>125</v>
      </c>
      <c r="R38" s="38" t="s">
        <v>133</v>
      </c>
      <c r="S38" s="38" t="s">
        <v>333</v>
      </c>
      <c r="T38" s="38" t="s">
        <v>395</v>
      </c>
      <c r="U38" s="38"/>
      <c r="V38" s="45">
        <v>580</v>
      </c>
      <c r="W38" s="45">
        <f t="shared" si="17"/>
        <v>574.20000000000005</v>
      </c>
      <c r="X38" s="45">
        <f t="shared" si="17"/>
        <v>568.45800000000008</v>
      </c>
      <c r="Y38" s="45">
        <v>200</v>
      </c>
      <c r="Z38" s="45">
        <f t="shared" si="18"/>
        <v>562.71600000000001</v>
      </c>
      <c r="AA38" s="46">
        <v>520</v>
      </c>
      <c r="AB38" s="59">
        <f t="shared" si="19"/>
        <v>368.45800000000008</v>
      </c>
      <c r="AC38" s="10">
        <f t="shared" si="20"/>
        <v>364.7734200000001</v>
      </c>
      <c r="AE38" s="146"/>
      <c r="AK38" s="17"/>
      <c r="AL38" s="17"/>
      <c r="AM38" s="17"/>
      <c r="AN38" s="17"/>
      <c r="AO38" s="17"/>
      <c r="AP38" s="162"/>
      <c r="AQ38" s="64"/>
      <c r="AR38" s="64"/>
    </row>
    <row r="39" spans="1:44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38"/>
      <c r="G39" s="45">
        <v>580</v>
      </c>
      <c r="H39" s="45">
        <f t="shared" si="13"/>
        <v>574.20000000000005</v>
      </c>
      <c r="I39" s="45">
        <f t="shared" si="13"/>
        <v>568.45800000000008</v>
      </c>
      <c r="J39" s="45">
        <v>180</v>
      </c>
      <c r="K39" s="45">
        <f t="shared" si="14"/>
        <v>562.71600000000001</v>
      </c>
      <c r="L39" s="124">
        <v>502</v>
      </c>
      <c r="M39" s="59">
        <f t="shared" si="15"/>
        <v>388.45800000000008</v>
      </c>
      <c r="N39" s="10">
        <f t="shared" si="16"/>
        <v>384.57342000000006</v>
      </c>
      <c r="P39" s="44">
        <v>45034</v>
      </c>
      <c r="Q39" s="38" t="s">
        <v>446</v>
      </c>
      <c r="R39" s="38" t="s">
        <v>213</v>
      </c>
      <c r="S39" s="38" t="s">
        <v>333</v>
      </c>
      <c r="T39" s="38" t="s">
        <v>458</v>
      </c>
      <c r="U39" s="38"/>
      <c r="V39" s="45">
        <v>175</v>
      </c>
      <c r="W39" s="45">
        <f t="shared" ref="W39:X49" si="21">V39*0.99</f>
        <v>173.25</v>
      </c>
      <c r="X39" s="45">
        <f t="shared" si="21"/>
        <v>171.51750000000001</v>
      </c>
      <c r="Y39" s="45"/>
      <c r="Z39" s="45">
        <f t="shared" si="18"/>
        <v>169.785</v>
      </c>
      <c r="AA39" s="46">
        <v>519</v>
      </c>
      <c r="AB39" s="59">
        <f t="shared" si="19"/>
        <v>171.51750000000001</v>
      </c>
      <c r="AC39" s="10">
        <f t="shared" si="20"/>
        <v>169.80232500000002</v>
      </c>
      <c r="AE39" s="146"/>
      <c r="AK39" s="17"/>
      <c r="AL39" s="17"/>
      <c r="AM39" s="17"/>
      <c r="AN39" s="17"/>
      <c r="AO39" s="17"/>
      <c r="AP39" s="162"/>
    </row>
    <row r="40" spans="1:44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38"/>
      <c r="G40" s="45">
        <v>150</v>
      </c>
      <c r="H40" s="45">
        <f t="shared" si="13"/>
        <v>148.5</v>
      </c>
      <c r="I40" s="45">
        <f t="shared" si="13"/>
        <v>147.01499999999999</v>
      </c>
      <c r="J40" s="45"/>
      <c r="K40" s="45">
        <f t="shared" si="14"/>
        <v>145.53</v>
      </c>
      <c r="L40" s="125">
        <v>501</v>
      </c>
      <c r="M40" s="59">
        <f t="shared" si="15"/>
        <v>147.01499999999999</v>
      </c>
      <c r="N40" s="10">
        <f t="shared" si="16"/>
        <v>145.54485</v>
      </c>
      <c r="P40" s="44">
        <v>45036</v>
      </c>
      <c r="Q40" s="38" t="s">
        <v>125</v>
      </c>
      <c r="R40" s="38" t="s">
        <v>133</v>
      </c>
      <c r="S40" s="38" t="s">
        <v>333</v>
      </c>
      <c r="T40" s="38" t="s">
        <v>466</v>
      </c>
      <c r="U40" s="38"/>
      <c r="V40" s="45">
        <v>240</v>
      </c>
      <c r="W40" s="45">
        <f t="shared" si="21"/>
        <v>237.6</v>
      </c>
      <c r="X40" s="45">
        <f t="shared" ref="X40:X51" si="22">W40*0.99</f>
        <v>235.22399999999999</v>
      </c>
      <c r="Y40" s="45">
        <v>90</v>
      </c>
      <c r="Z40" s="45">
        <f t="shared" si="18"/>
        <v>232.84799999999998</v>
      </c>
      <c r="AA40" s="104">
        <v>532</v>
      </c>
      <c r="AB40" s="59">
        <f t="shared" si="19"/>
        <v>145.22399999999999</v>
      </c>
      <c r="AC40" s="10">
        <f t="shared" si="20"/>
        <v>143.77176</v>
      </c>
      <c r="AE40" s="146"/>
      <c r="AK40" s="17"/>
      <c r="AL40" s="17"/>
      <c r="AM40" s="17"/>
      <c r="AN40" s="17"/>
      <c r="AO40" s="17"/>
      <c r="AP40" s="162"/>
    </row>
    <row r="41" spans="1:44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38"/>
      <c r="G41" s="45">
        <v>150</v>
      </c>
      <c r="H41" s="45">
        <f t="shared" ref="H41:I50" si="23">G41*0.99</f>
        <v>148.5</v>
      </c>
      <c r="I41" s="45">
        <f t="shared" si="23"/>
        <v>147.01499999999999</v>
      </c>
      <c r="J41" s="45"/>
      <c r="K41" s="45">
        <f t="shared" si="14"/>
        <v>145.53</v>
      </c>
      <c r="L41" s="125">
        <v>501</v>
      </c>
      <c r="M41" s="59">
        <f t="shared" si="15"/>
        <v>147.01499999999999</v>
      </c>
      <c r="N41" s="10">
        <f t="shared" si="16"/>
        <v>145.54485</v>
      </c>
      <c r="P41" s="44">
        <v>45037</v>
      </c>
      <c r="Q41" s="38" t="s">
        <v>119</v>
      </c>
      <c r="R41" s="38" t="s">
        <v>213</v>
      </c>
      <c r="S41" s="38" t="s">
        <v>333</v>
      </c>
      <c r="T41" s="38" t="s">
        <v>131</v>
      </c>
      <c r="U41" s="38"/>
      <c r="V41" s="45">
        <v>150</v>
      </c>
      <c r="W41" s="45">
        <f t="shared" si="21"/>
        <v>148.5</v>
      </c>
      <c r="X41" s="45">
        <f t="shared" si="22"/>
        <v>147.01499999999999</v>
      </c>
      <c r="Y41" s="45"/>
      <c r="Z41" s="45">
        <f t="shared" si="18"/>
        <v>145.53</v>
      </c>
      <c r="AA41" s="46">
        <v>534</v>
      </c>
      <c r="AB41" s="59">
        <f t="shared" si="19"/>
        <v>147.01499999999999</v>
      </c>
      <c r="AC41" s="10">
        <f t="shared" si="20"/>
        <v>145.54485</v>
      </c>
      <c r="AE41" s="146"/>
      <c r="AG41" s="5" t="s">
        <v>1</v>
      </c>
      <c r="AH41" s="5" t="s">
        <v>2</v>
      </c>
      <c r="AI41" s="5" t="s">
        <v>3</v>
      </c>
      <c r="AJ41" s="5" t="s">
        <v>4</v>
      </c>
      <c r="AK41" s="5" t="s">
        <v>5</v>
      </c>
      <c r="AL41" s="5" t="s">
        <v>7</v>
      </c>
      <c r="AM41" s="43" t="s">
        <v>78</v>
      </c>
      <c r="AN41" s="43" t="s">
        <v>79</v>
      </c>
      <c r="AO41" s="5" t="s">
        <v>28</v>
      </c>
      <c r="AP41" s="5" t="s">
        <v>80</v>
      </c>
      <c r="AQ41" s="5" t="s">
        <v>81</v>
      </c>
      <c r="AR41" s="5" t="s">
        <v>41</v>
      </c>
    </row>
    <row r="42" spans="1:44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38"/>
      <c r="G42" s="45">
        <v>175</v>
      </c>
      <c r="H42" s="45">
        <f t="shared" si="23"/>
        <v>173.25</v>
      </c>
      <c r="I42" s="45">
        <f t="shared" si="23"/>
        <v>171.51750000000001</v>
      </c>
      <c r="J42" s="45"/>
      <c r="K42" s="45">
        <f t="shared" si="14"/>
        <v>169.785</v>
      </c>
      <c r="L42" s="124">
        <v>502</v>
      </c>
      <c r="M42" s="59">
        <f t="shared" si="15"/>
        <v>171.51750000000001</v>
      </c>
      <c r="N42" s="10">
        <f t="shared" si="16"/>
        <v>169.80232500000002</v>
      </c>
      <c r="P42" s="44">
        <v>45037</v>
      </c>
      <c r="Q42" s="38" t="s">
        <v>125</v>
      </c>
      <c r="R42" s="38" t="s">
        <v>133</v>
      </c>
      <c r="S42" s="38" t="s">
        <v>333</v>
      </c>
      <c r="T42" s="38" t="s">
        <v>131</v>
      </c>
      <c r="U42" s="38"/>
      <c r="V42" s="45">
        <v>150</v>
      </c>
      <c r="W42" s="45">
        <f t="shared" si="21"/>
        <v>148.5</v>
      </c>
      <c r="X42" s="45">
        <f t="shared" si="22"/>
        <v>147.01499999999999</v>
      </c>
      <c r="Y42" s="45"/>
      <c r="Z42" s="45">
        <f t="shared" si="18"/>
        <v>145.53</v>
      </c>
      <c r="AA42" s="104">
        <v>532</v>
      </c>
      <c r="AB42" s="59">
        <f t="shared" si="19"/>
        <v>147.01499999999999</v>
      </c>
      <c r="AC42" s="10">
        <f t="shared" si="20"/>
        <v>145.54485</v>
      </c>
      <c r="AG42" s="44">
        <v>45007</v>
      </c>
      <c r="AH42" s="38" t="s">
        <v>337</v>
      </c>
      <c r="AI42" s="38" t="s">
        <v>133</v>
      </c>
      <c r="AJ42" s="38" t="s">
        <v>333</v>
      </c>
      <c r="AK42" s="38" t="s">
        <v>394</v>
      </c>
      <c r="AL42" s="45">
        <v>580</v>
      </c>
      <c r="AM42" s="45">
        <v>574.20000000000005</v>
      </c>
      <c r="AN42" s="45">
        <v>568.45800000000008</v>
      </c>
      <c r="AO42" s="45">
        <v>180</v>
      </c>
      <c r="AP42" s="45">
        <v>562.71600000000001</v>
      </c>
      <c r="AQ42" s="59">
        <v>388.45800000000008</v>
      </c>
      <c r="AR42" s="10">
        <v>384.57342000000006</v>
      </c>
    </row>
    <row r="43" spans="1:44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38"/>
      <c r="G43" s="45">
        <v>150</v>
      </c>
      <c r="H43" s="45">
        <f t="shared" si="23"/>
        <v>148.5</v>
      </c>
      <c r="I43" s="45">
        <f t="shared" si="23"/>
        <v>147.01499999999999</v>
      </c>
      <c r="J43" s="45"/>
      <c r="K43" s="45">
        <f t="shared" si="14"/>
        <v>145.53</v>
      </c>
      <c r="L43" s="125">
        <v>501</v>
      </c>
      <c r="M43" s="59">
        <f t="shared" si="15"/>
        <v>147.01499999999999</v>
      </c>
      <c r="N43" s="10">
        <f t="shared" si="16"/>
        <v>145.54485</v>
      </c>
      <c r="P43" s="44">
        <v>45038</v>
      </c>
      <c r="Q43" s="38" t="s">
        <v>119</v>
      </c>
      <c r="R43" s="38" t="s">
        <v>213</v>
      </c>
      <c r="S43" s="38" t="s">
        <v>333</v>
      </c>
      <c r="T43" s="38" t="s">
        <v>191</v>
      </c>
      <c r="U43" s="38"/>
      <c r="V43" s="45">
        <v>240</v>
      </c>
      <c r="W43" s="45">
        <f t="shared" si="21"/>
        <v>237.6</v>
      </c>
      <c r="X43" s="45">
        <f t="shared" si="22"/>
        <v>235.22399999999999</v>
      </c>
      <c r="Y43" s="45">
        <v>120</v>
      </c>
      <c r="Z43" s="45">
        <f t="shared" si="18"/>
        <v>232.84799999999998</v>
      </c>
      <c r="AA43" s="46">
        <v>434</v>
      </c>
      <c r="AB43" s="59">
        <f t="shared" si="19"/>
        <v>115.22399999999999</v>
      </c>
      <c r="AC43" s="10">
        <f t="shared" si="20"/>
        <v>114.07175999999998</v>
      </c>
      <c r="AG43" s="44">
        <v>45009</v>
      </c>
      <c r="AH43" s="38" t="s">
        <v>337</v>
      </c>
      <c r="AI43" s="38" t="s">
        <v>133</v>
      </c>
      <c r="AJ43" s="38" t="s">
        <v>333</v>
      </c>
      <c r="AK43" s="38" t="s">
        <v>395</v>
      </c>
      <c r="AL43" s="45">
        <v>175</v>
      </c>
      <c r="AM43" s="45">
        <v>173.25</v>
      </c>
      <c r="AN43" s="45">
        <v>171.51750000000001</v>
      </c>
      <c r="AO43" s="45"/>
      <c r="AP43" s="45">
        <v>169.785</v>
      </c>
      <c r="AQ43" s="59">
        <v>171.51750000000001</v>
      </c>
      <c r="AR43" s="10">
        <v>169.80232500000002</v>
      </c>
    </row>
    <row r="44" spans="1:44" x14ac:dyDescent="0.25">
      <c r="A44" s="44"/>
      <c r="B44" s="38"/>
      <c r="C44" s="38"/>
      <c r="D44" s="38"/>
      <c r="E44" s="38"/>
      <c r="F44" s="38"/>
      <c r="G44" s="45"/>
      <c r="H44" s="45">
        <f t="shared" si="23"/>
        <v>0</v>
      </c>
      <c r="I44" s="45">
        <f t="shared" si="23"/>
        <v>0</v>
      </c>
      <c r="J44" s="45"/>
      <c r="K44" s="45">
        <f t="shared" si="14"/>
        <v>0</v>
      </c>
      <c r="L44" s="46"/>
      <c r="M44" s="59">
        <f t="shared" si="15"/>
        <v>0</v>
      </c>
      <c r="N44" s="10">
        <f t="shared" si="16"/>
        <v>0</v>
      </c>
      <c r="P44" s="44">
        <v>45038</v>
      </c>
      <c r="Q44" s="38" t="s">
        <v>125</v>
      </c>
      <c r="R44" s="38" t="s">
        <v>133</v>
      </c>
      <c r="S44" s="38" t="s">
        <v>333</v>
      </c>
      <c r="T44" s="38" t="s">
        <v>191</v>
      </c>
      <c r="U44" s="38"/>
      <c r="V44" s="45">
        <v>240</v>
      </c>
      <c r="W44" s="45">
        <f t="shared" si="21"/>
        <v>237.6</v>
      </c>
      <c r="X44" s="45">
        <f t="shared" si="22"/>
        <v>235.22399999999999</v>
      </c>
      <c r="Y44" s="45">
        <v>120</v>
      </c>
      <c r="Z44" s="45">
        <f t="shared" si="18"/>
        <v>232.84799999999998</v>
      </c>
      <c r="AA44" s="104">
        <v>532</v>
      </c>
      <c r="AB44" s="59">
        <f t="shared" si="19"/>
        <v>115.22399999999999</v>
      </c>
      <c r="AC44" s="10">
        <f t="shared" si="20"/>
        <v>114.07175999999998</v>
      </c>
    </row>
    <row r="45" spans="1:44" x14ac:dyDescent="0.25">
      <c r="A45" s="44"/>
      <c r="B45" s="38"/>
      <c r="C45" s="38"/>
      <c r="D45" s="38"/>
      <c r="E45" s="38"/>
      <c r="F45" s="38"/>
      <c r="G45" s="45"/>
      <c r="H45" s="45">
        <f t="shared" si="23"/>
        <v>0</v>
      </c>
      <c r="I45" s="45">
        <f t="shared" si="23"/>
        <v>0</v>
      </c>
      <c r="J45" s="45"/>
      <c r="K45" s="45">
        <f t="shared" si="14"/>
        <v>0</v>
      </c>
      <c r="L45" s="46"/>
      <c r="M45" s="59">
        <f t="shared" si="15"/>
        <v>0</v>
      </c>
      <c r="N45" s="10">
        <f t="shared" si="16"/>
        <v>0</v>
      </c>
      <c r="P45" s="44">
        <v>45040</v>
      </c>
      <c r="Q45" s="38" t="s">
        <v>125</v>
      </c>
      <c r="R45" s="38" t="s">
        <v>133</v>
      </c>
      <c r="S45" s="38" t="s">
        <v>333</v>
      </c>
      <c r="T45" s="38" t="s">
        <v>191</v>
      </c>
      <c r="U45" s="38"/>
      <c r="V45" s="45">
        <v>240</v>
      </c>
      <c r="W45" s="45">
        <f t="shared" si="21"/>
        <v>237.6</v>
      </c>
      <c r="X45" s="45">
        <f t="shared" si="22"/>
        <v>235.22399999999999</v>
      </c>
      <c r="Y45" s="45">
        <v>120</v>
      </c>
      <c r="Z45" s="45">
        <f t="shared" si="18"/>
        <v>232.84799999999998</v>
      </c>
      <c r="AA45" s="104">
        <v>532</v>
      </c>
      <c r="AB45" s="59">
        <f t="shared" si="19"/>
        <v>115.22399999999999</v>
      </c>
      <c r="AC45" s="10">
        <f t="shared" si="20"/>
        <v>114.07175999999998</v>
      </c>
      <c r="AE45" s="64"/>
      <c r="AF45" s="64"/>
      <c r="AG45" s="44">
        <v>45007</v>
      </c>
      <c r="AH45" s="38" t="s">
        <v>333</v>
      </c>
      <c r="AI45" s="38" t="s">
        <v>394</v>
      </c>
      <c r="AJ45" s="10">
        <v>384.57342000000006</v>
      </c>
      <c r="AK45" s="64"/>
      <c r="AL45" s="148"/>
      <c r="AM45" s="148"/>
      <c r="AN45" s="64"/>
      <c r="AO45" s="64"/>
    </row>
    <row r="46" spans="1:44" x14ac:dyDescent="0.25">
      <c r="A46" s="44"/>
      <c r="B46" s="38"/>
      <c r="C46" s="38"/>
      <c r="D46" s="38"/>
      <c r="E46" s="38"/>
      <c r="F46" s="38"/>
      <c r="G46" s="45"/>
      <c r="H46" s="45">
        <f t="shared" si="23"/>
        <v>0</v>
      </c>
      <c r="I46" s="45">
        <f t="shared" si="23"/>
        <v>0</v>
      </c>
      <c r="J46" s="60"/>
      <c r="K46" s="45">
        <f t="shared" si="14"/>
        <v>0</v>
      </c>
      <c r="L46" s="46"/>
      <c r="M46" s="59">
        <f t="shared" si="15"/>
        <v>0</v>
      </c>
      <c r="N46" s="10">
        <f>M46*0.99</f>
        <v>0</v>
      </c>
      <c r="P46" s="44">
        <v>45041</v>
      </c>
      <c r="Q46" s="38" t="s">
        <v>125</v>
      </c>
      <c r="R46" s="38" t="s">
        <v>133</v>
      </c>
      <c r="S46" s="38" t="s">
        <v>333</v>
      </c>
      <c r="T46" s="38" t="s">
        <v>381</v>
      </c>
      <c r="U46" s="38"/>
      <c r="V46" s="45">
        <v>175</v>
      </c>
      <c r="W46" s="45">
        <f t="shared" si="21"/>
        <v>173.25</v>
      </c>
      <c r="X46" s="45">
        <f t="shared" si="22"/>
        <v>171.51750000000001</v>
      </c>
      <c r="Y46" s="45"/>
      <c r="Z46" s="45">
        <f t="shared" si="18"/>
        <v>169.785</v>
      </c>
      <c r="AA46" s="104">
        <v>532</v>
      </c>
      <c r="AB46" s="59">
        <f t="shared" si="19"/>
        <v>171.51750000000001</v>
      </c>
      <c r="AC46" s="10">
        <f t="shared" si="20"/>
        <v>169.80232500000002</v>
      </c>
      <c r="AE46" s="146"/>
      <c r="AG46" s="44">
        <v>45009</v>
      </c>
      <c r="AH46" s="38" t="s">
        <v>333</v>
      </c>
      <c r="AI46" s="38" t="s">
        <v>395</v>
      </c>
      <c r="AJ46" s="10">
        <v>169.80232500000002</v>
      </c>
      <c r="AK46" s="17"/>
      <c r="AL46" s="17"/>
      <c r="AM46" s="17"/>
      <c r="AN46" s="17"/>
      <c r="AO46" s="17"/>
      <c r="AP46" s="162"/>
    </row>
    <row r="47" spans="1:44" x14ac:dyDescent="0.25">
      <c r="A47" s="44"/>
      <c r="B47" s="38"/>
      <c r="C47" s="38"/>
      <c r="D47" s="38"/>
      <c r="E47" s="38"/>
      <c r="F47" s="38"/>
      <c r="G47" s="45"/>
      <c r="H47" s="45">
        <f t="shared" si="23"/>
        <v>0</v>
      </c>
      <c r="I47" s="45">
        <f t="shared" si="23"/>
        <v>0</v>
      </c>
      <c r="J47" s="60"/>
      <c r="K47" s="45">
        <f t="shared" si="14"/>
        <v>0</v>
      </c>
      <c r="L47" s="46"/>
      <c r="M47" s="59">
        <f t="shared" si="15"/>
        <v>0</v>
      </c>
      <c r="N47" s="10">
        <f>M47*0.99</f>
        <v>0</v>
      </c>
      <c r="P47" s="44">
        <v>45042</v>
      </c>
      <c r="Q47" s="38" t="s">
        <v>446</v>
      </c>
      <c r="R47" s="38" t="s">
        <v>213</v>
      </c>
      <c r="S47" s="38" t="s">
        <v>333</v>
      </c>
      <c r="T47" s="38" t="s">
        <v>381</v>
      </c>
      <c r="U47" s="38"/>
      <c r="V47" s="45">
        <v>175</v>
      </c>
      <c r="W47" s="45">
        <f t="shared" si="21"/>
        <v>173.25</v>
      </c>
      <c r="X47" s="45">
        <f t="shared" si="22"/>
        <v>171.51750000000001</v>
      </c>
      <c r="Y47" s="60"/>
      <c r="Z47" s="45">
        <f t="shared" si="18"/>
        <v>169.785</v>
      </c>
      <c r="AA47" s="46">
        <v>534</v>
      </c>
      <c r="AB47" s="59">
        <f t="shared" si="19"/>
        <v>171.51750000000001</v>
      </c>
      <c r="AC47" s="10">
        <f>AB47*0.99</f>
        <v>169.80232500000002</v>
      </c>
      <c r="AE47" s="146"/>
      <c r="AK47" s="17"/>
      <c r="AL47" s="17"/>
      <c r="AM47" s="17"/>
      <c r="AN47" s="17"/>
      <c r="AO47" s="17"/>
      <c r="AP47" s="162"/>
    </row>
    <row r="48" spans="1:44" x14ac:dyDescent="0.25">
      <c r="A48" s="44"/>
      <c r="B48" s="38"/>
      <c r="C48" s="38"/>
      <c r="D48" s="38"/>
      <c r="E48" s="38"/>
      <c r="F48" s="38"/>
      <c r="G48" s="45"/>
      <c r="H48" s="45">
        <f t="shared" si="23"/>
        <v>0</v>
      </c>
      <c r="I48" s="45">
        <f t="shared" si="23"/>
        <v>0</v>
      </c>
      <c r="J48" s="45"/>
      <c r="K48" s="45">
        <f t="shared" si="14"/>
        <v>0</v>
      </c>
      <c r="L48" s="46"/>
      <c r="M48" s="59">
        <f t="shared" si="15"/>
        <v>0</v>
      </c>
      <c r="N48" s="10">
        <f>M48*0.99</f>
        <v>0</v>
      </c>
      <c r="P48" s="44">
        <v>45044</v>
      </c>
      <c r="Q48" s="38" t="s">
        <v>446</v>
      </c>
      <c r="R48" s="38" t="s">
        <v>213</v>
      </c>
      <c r="S48" s="38" t="s">
        <v>333</v>
      </c>
      <c r="T48" s="38" t="s">
        <v>131</v>
      </c>
      <c r="U48" s="38"/>
      <c r="V48" s="45">
        <v>150</v>
      </c>
      <c r="W48" s="45">
        <f t="shared" si="21"/>
        <v>148.5</v>
      </c>
      <c r="X48" s="45">
        <f t="shared" si="22"/>
        <v>147.01499999999999</v>
      </c>
      <c r="Y48" s="60"/>
      <c r="Z48" s="45">
        <f t="shared" si="18"/>
        <v>145.53</v>
      </c>
      <c r="AA48" s="46">
        <v>534</v>
      </c>
      <c r="AB48" s="59">
        <f t="shared" si="19"/>
        <v>147.01499999999999</v>
      </c>
      <c r="AC48" s="10">
        <f>AB48*0.99</f>
        <v>145.54485</v>
      </c>
      <c r="AE48" s="146"/>
      <c r="AK48" s="17"/>
      <c r="AL48" s="17"/>
      <c r="AM48" s="17"/>
      <c r="AN48" s="163"/>
      <c r="AO48" s="17"/>
      <c r="AP48" s="162"/>
    </row>
    <row r="49" spans="1:42" x14ac:dyDescent="0.25">
      <c r="A49" s="44"/>
      <c r="B49" s="38"/>
      <c r="C49" s="38"/>
      <c r="D49" s="38"/>
      <c r="E49" s="38"/>
      <c r="F49" s="38"/>
      <c r="G49" s="45"/>
      <c r="H49" s="45">
        <f t="shared" si="23"/>
        <v>0</v>
      </c>
      <c r="I49" s="45">
        <f t="shared" si="23"/>
        <v>0</v>
      </c>
      <c r="J49" s="38"/>
      <c r="K49" s="45">
        <f t="shared" si="14"/>
        <v>0</v>
      </c>
      <c r="L49" s="46"/>
      <c r="M49" s="59">
        <f t="shared" si="15"/>
        <v>0</v>
      </c>
      <c r="N49" s="10">
        <f>M49*0.99</f>
        <v>0</v>
      </c>
      <c r="P49" s="44">
        <v>45045</v>
      </c>
      <c r="Q49" s="38" t="s">
        <v>446</v>
      </c>
      <c r="R49" s="38" t="s">
        <v>213</v>
      </c>
      <c r="S49" s="38" t="s">
        <v>333</v>
      </c>
      <c r="T49" s="38" t="s">
        <v>131</v>
      </c>
      <c r="U49" s="38"/>
      <c r="V49" s="45">
        <v>150</v>
      </c>
      <c r="W49" s="45">
        <f t="shared" si="21"/>
        <v>148.5</v>
      </c>
      <c r="X49" s="45">
        <f t="shared" si="22"/>
        <v>147.01499999999999</v>
      </c>
      <c r="Y49" s="45"/>
      <c r="Z49" s="45">
        <f t="shared" si="18"/>
        <v>145.53</v>
      </c>
      <c r="AA49" s="46">
        <v>534</v>
      </c>
      <c r="AB49" s="59">
        <f t="shared" si="19"/>
        <v>147.01499999999999</v>
      </c>
      <c r="AC49" s="10">
        <f>AB49*0.99</f>
        <v>145.54485</v>
      </c>
      <c r="AD49" s="70" t="s">
        <v>501</v>
      </c>
      <c r="AE49" s="146"/>
      <c r="AK49" s="17"/>
      <c r="AL49" s="17"/>
      <c r="AM49" s="17"/>
      <c r="AN49" s="163"/>
      <c r="AO49" s="17"/>
      <c r="AP49" s="162"/>
    </row>
    <row r="50" spans="1:42" x14ac:dyDescent="0.25">
      <c r="A50" s="44"/>
      <c r="B50" s="38"/>
      <c r="C50" s="38"/>
      <c r="D50" s="38"/>
      <c r="E50" s="38"/>
      <c r="F50" s="38"/>
      <c r="G50" s="45"/>
      <c r="H50" s="45">
        <f t="shared" si="23"/>
        <v>0</v>
      </c>
      <c r="I50" s="45">
        <f t="shared" si="23"/>
        <v>0</v>
      </c>
      <c r="J50" s="38"/>
      <c r="K50" s="45">
        <f t="shared" si="14"/>
        <v>0</v>
      </c>
      <c r="L50" s="46"/>
      <c r="M50" s="59">
        <f t="shared" si="15"/>
        <v>0</v>
      </c>
      <c r="N50" s="10">
        <f>M50*0.99</f>
        <v>0</v>
      </c>
      <c r="P50" s="44"/>
      <c r="Q50" s="38"/>
      <c r="R50" s="38"/>
      <c r="S50" s="38"/>
      <c r="T50" s="38"/>
      <c r="U50" s="38"/>
      <c r="V50" s="45"/>
      <c r="W50" s="45">
        <f>V50*0.99</f>
        <v>0</v>
      </c>
      <c r="X50" s="45">
        <f t="shared" si="22"/>
        <v>0</v>
      </c>
      <c r="Y50" s="38"/>
      <c r="Z50" s="45">
        <f>W50*0.98</f>
        <v>0</v>
      </c>
      <c r="AA50" s="46"/>
      <c r="AB50" s="59">
        <f t="shared" si="19"/>
        <v>0</v>
      </c>
      <c r="AC50" s="10">
        <f>AB50*0.99</f>
        <v>0</v>
      </c>
      <c r="AE50" s="146"/>
      <c r="AK50" s="17"/>
      <c r="AL50" s="17"/>
      <c r="AM50" s="17"/>
      <c r="AN50" s="17"/>
      <c r="AO50" s="17"/>
      <c r="AP50" s="162"/>
    </row>
    <row r="51" spans="1:42" x14ac:dyDescent="0.25">
      <c r="A51" s="44"/>
      <c r="B51" s="38"/>
      <c r="C51" s="38"/>
      <c r="D51" s="38"/>
      <c r="E51" s="38"/>
      <c r="F51" s="38"/>
      <c r="G51" s="45"/>
      <c r="H51" s="45"/>
      <c r="I51" s="45"/>
      <c r="J51" s="38"/>
      <c r="K51" s="45"/>
      <c r="L51" s="46"/>
      <c r="M51" s="46"/>
      <c r="N51" s="10"/>
      <c r="P51" s="44"/>
      <c r="Q51" s="38"/>
      <c r="R51" s="38"/>
      <c r="S51" s="38"/>
      <c r="T51" s="38"/>
      <c r="U51" s="38"/>
      <c r="V51" s="45"/>
      <c r="W51" s="45">
        <f>V51*0.99</f>
        <v>0</v>
      </c>
      <c r="X51" s="45">
        <f t="shared" si="22"/>
        <v>0</v>
      </c>
      <c r="Y51" s="38"/>
      <c r="Z51" s="45">
        <f>W51*0.98</f>
        <v>0</v>
      </c>
      <c r="AA51" s="46"/>
      <c r="AB51" s="59">
        <f t="shared" si="19"/>
        <v>0</v>
      </c>
      <c r="AC51" s="10">
        <f>AB51*0.99</f>
        <v>0</v>
      </c>
      <c r="AL51" s="17"/>
      <c r="AM51" s="17"/>
      <c r="AO51" s="17"/>
    </row>
    <row r="52" spans="1:42" x14ac:dyDescent="0.25">
      <c r="A52" s="44"/>
      <c r="B52" s="38"/>
      <c r="C52" s="38"/>
      <c r="D52" s="38"/>
      <c r="E52" s="38"/>
      <c r="F52" s="38"/>
      <c r="G52" s="12" t="s">
        <v>14</v>
      </c>
      <c r="H52" s="13">
        <f>SUM(H32:H51)</f>
        <v>3242.25</v>
      </c>
      <c r="I52" s="13"/>
      <c r="J52" s="13" t="s">
        <v>82</v>
      </c>
      <c r="K52" s="13">
        <f>SUM(K32:K51)</f>
        <v>3177.4050000000007</v>
      </c>
      <c r="L52" s="13"/>
      <c r="M52" s="13"/>
      <c r="N52" s="13">
        <f>SUM(N32:N51)</f>
        <v>2514.4292249999999</v>
      </c>
      <c r="P52" s="44"/>
      <c r="Q52" s="38"/>
      <c r="R52" s="38"/>
      <c r="S52" s="38"/>
      <c r="T52" s="38"/>
      <c r="U52" s="38"/>
      <c r="V52" s="45"/>
      <c r="W52" s="45"/>
      <c r="X52" s="45"/>
      <c r="Y52" s="38"/>
      <c r="Z52" s="45"/>
      <c r="AA52" s="46"/>
      <c r="AB52" s="46"/>
      <c r="AC52" s="10"/>
    </row>
    <row r="53" spans="1:42" x14ac:dyDescent="0.25">
      <c r="A53" s="44"/>
      <c r="B53" s="38"/>
      <c r="C53" s="38"/>
      <c r="D53" s="38"/>
      <c r="E53" s="38"/>
      <c r="F53" s="38"/>
      <c r="G53" s="12" t="s">
        <v>83</v>
      </c>
      <c r="H53" s="47">
        <f>H52*0.99</f>
        <v>3209.8274999999999</v>
      </c>
      <c r="I53" s="47"/>
      <c r="J53" s="8"/>
      <c r="K53" s="8"/>
      <c r="L53" s="10"/>
      <c r="M53" s="10"/>
      <c r="N53" s="10"/>
      <c r="P53" s="44"/>
      <c r="Q53" s="38"/>
      <c r="R53" s="38"/>
      <c r="S53" s="38"/>
      <c r="T53" s="38"/>
      <c r="U53" s="38"/>
      <c r="V53" s="12" t="s">
        <v>14</v>
      </c>
      <c r="W53" s="13">
        <f>SUM(W33:W52)</f>
        <v>3826.35</v>
      </c>
      <c r="X53" s="13"/>
      <c r="Y53" s="13" t="s">
        <v>82</v>
      </c>
      <c r="Z53" s="13">
        <f>SUM(Z33:Z52)</f>
        <v>3749.8230000000008</v>
      </c>
      <c r="AA53" s="13"/>
      <c r="AB53" s="13"/>
      <c r="AC53" s="13">
        <f>SUM(AC33:AC52)</f>
        <v>2908.7056350000003</v>
      </c>
    </row>
    <row r="54" spans="1:42" ht="15.75" x14ac:dyDescent="0.25">
      <c r="A54" s="37"/>
      <c r="B54" s="38"/>
      <c r="C54" s="38"/>
      <c r="D54" s="38"/>
      <c r="E54" s="38"/>
      <c r="F54" s="38"/>
      <c r="G54" s="303" t="s">
        <v>18</v>
      </c>
      <c r="H54" s="304"/>
      <c r="I54" s="304"/>
      <c r="J54" s="305"/>
      <c r="K54" s="55"/>
      <c r="L54" s="42">
        <f>H53-K52</f>
        <v>32.422499999999218</v>
      </c>
      <c r="M54" s="61"/>
      <c r="N54" s="17"/>
      <c r="P54" s="44"/>
      <c r="Q54" s="38"/>
      <c r="R54" s="38"/>
      <c r="S54" s="38"/>
      <c r="T54" s="38"/>
      <c r="U54" s="38"/>
      <c r="V54" s="12" t="s">
        <v>83</v>
      </c>
      <c r="W54" s="47">
        <f>W53*0.99</f>
        <v>3788.0864999999999</v>
      </c>
      <c r="X54" s="47"/>
      <c r="Y54" s="8"/>
      <c r="Z54" s="8"/>
      <c r="AA54" s="10"/>
      <c r="AB54" s="10"/>
      <c r="AC54" s="10"/>
    </row>
    <row r="55" spans="1:42" ht="15.75" x14ac:dyDescent="0.25">
      <c r="P55" s="37"/>
      <c r="Q55" s="38"/>
      <c r="R55" s="38"/>
      <c r="S55" s="38"/>
      <c r="T55" s="38"/>
      <c r="U55" s="38"/>
      <c r="V55" s="303" t="s">
        <v>18</v>
      </c>
      <c r="W55" s="304"/>
      <c r="X55" s="304"/>
      <c r="Y55" s="305"/>
      <c r="Z55" s="55"/>
      <c r="AA55" s="42">
        <f>W54-Z53</f>
        <v>38.263499999999112</v>
      </c>
      <c r="AB55" s="61"/>
      <c r="AC55" s="17"/>
    </row>
    <row r="60" spans="1:42" ht="26.25" x14ac:dyDescent="0.4">
      <c r="B60" s="302" t="s">
        <v>97</v>
      </c>
      <c r="C60" s="302"/>
      <c r="D60" s="302"/>
      <c r="E60" s="302"/>
      <c r="F60" s="302"/>
    </row>
    <row r="61" spans="1:42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6</v>
      </c>
      <c r="G61" s="5" t="s">
        <v>7</v>
      </c>
      <c r="H61" s="43" t="s">
        <v>78</v>
      </c>
      <c r="I61" s="43" t="s">
        <v>79</v>
      </c>
      <c r="J61" s="5" t="s">
        <v>28</v>
      </c>
      <c r="K61" s="5" t="s">
        <v>80</v>
      </c>
      <c r="L61" s="5" t="s">
        <v>10</v>
      </c>
      <c r="M61" s="5" t="s">
        <v>81</v>
      </c>
      <c r="N61" s="5" t="s">
        <v>41</v>
      </c>
      <c r="Q61" s="302" t="s">
        <v>91</v>
      </c>
      <c r="R61" s="302"/>
      <c r="S61" s="302"/>
      <c r="T61" s="302"/>
      <c r="U61" s="302"/>
    </row>
    <row r="62" spans="1:42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38"/>
      <c r="G62" s="45">
        <v>150</v>
      </c>
      <c r="H62" s="45">
        <f t="shared" ref="H62:I70" si="24">G62*0.99</f>
        <v>148.5</v>
      </c>
      <c r="I62" s="45">
        <f t="shared" si="24"/>
        <v>147.01499999999999</v>
      </c>
      <c r="J62" s="45"/>
      <c r="K62" s="45">
        <f>H62*0.98</f>
        <v>145.53</v>
      </c>
      <c r="L62" s="181">
        <v>550</v>
      </c>
      <c r="M62" s="59">
        <f>I62-J62</f>
        <v>147.01499999999999</v>
      </c>
      <c r="N62" s="10">
        <f>M62*0.99</f>
        <v>145.54485</v>
      </c>
      <c r="P62" s="5" t="s">
        <v>1</v>
      </c>
      <c r="Q62" s="5" t="s">
        <v>2</v>
      </c>
      <c r="R62" s="5" t="s">
        <v>3</v>
      </c>
      <c r="S62" s="5" t="s">
        <v>4</v>
      </c>
      <c r="T62" s="5" t="s">
        <v>5</v>
      </c>
      <c r="U62" s="5" t="s">
        <v>6</v>
      </c>
      <c r="V62" s="5" t="s">
        <v>7</v>
      </c>
      <c r="W62" s="43" t="s">
        <v>78</v>
      </c>
      <c r="X62" s="43" t="s">
        <v>79</v>
      </c>
      <c r="Y62" s="5" t="s">
        <v>28</v>
      </c>
      <c r="Z62" s="5" t="s">
        <v>80</v>
      </c>
      <c r="AA62" s="5" t="s">
        <v>10</v>
      </c>
      <c r="AB62" s="5" t="s">
        <v>81</v>
      </c>
      <c r="AC62" s="5" t="s">
        <v>41</v>
      </c>
    </row>
    <row r="63" spans="1:42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38"/>
      <c r="G63" s="45">
        <v>150</v>
      </c>
      <c r="H63" s="45">
        <f t="shared" si="24"/>
        <v>148.5</v>
      </c>
      <c r="I63" s="45">
        <f t="shared" si="24"/>
        <v>147.01499999999999</v>
      </c>
      <c r="J63" s="45"/>
      <c r="K63" s="45">
        <f t="shared" ref="K63:K80" si="25">H63*0.98</f>
        <v>145.53</v>
      </c>
      <c r="L63" s="181">
        <v>550</v>
      </c>
      <c r="M63" s="59">
        <f t="shared" ref="M63:M80" si="26">I63-J63</f>
        <v>147.01499999999999</v>
      </c>
      <c r="N63" s="10">
        <f t="shared" ref="N63:N73" si="27">M63*0.99</f>
        <v>145.54485</v>
      </c>
      <c r="P63" s="44">
        <v>45076</v>
      </c>
      <c r="Q63" s="38" t="s">
        <v>123</v>
      </c>
      <c r="R63" s="35" t="s">
        <v>213</v>
      </c>
      <c r="S63" s="38" t="s">
        <v>333</v>
      </c>
      <c r="T63" s="38" t="s">
        <v>217</v>
      </c>
      <c r="U63" s="38"/>
      <c r="V63" s="45">
        <v>150</v>
      </c>
      <c r="W63" s="45">
        <f t="shared" ref="W63:X81" si="28">V63*0.99</f>
        <v>148.5</v>
      </c>
      <c r="X63" s="45">
        <f t="shared" si="28"/>
        <v>147.01499999999999</v>
      </c>
      <c r="Y63" s="45"/>
      <c r="Z63" s="45">
        <f>W63*0.98</f>
        <v>145.53</v>
      </c>
      <c r="AA63" s="46">
        <v>597</v>
      </c>
      <c r="AB63" s="59">
        <f>X63-Y63</f>
        <v>147.01499999999999</v>
      </c>
      <c r="AC63" s="10">
        <f>AB63*0.99</f>
        <v>145.54485</v>
      </c>
    </row>
    <row r="64" spans="1:42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562</v>
      </c>
      <c r="F64" s="38"/>
      <c r="G64" s="45">
        <v>240</v>
      </c>
      <c r="H64" s="45">
        <f t="shared" si="24"/>
        <v>237.6</v>
      </c>
      <c r="I64" s="45">
        <f t="shared" si="24"/>
        <v>235.22399999999999</v>
      </c>
      <c r="J64" s="45">
        <v>100</v>
      </c>
      <c r="K64" s="45">
        <f t="shared" si="25"/>
        <v>232.84799999999998</v>
      </c>
      <c r="L64" s="181">
        <v>550</v>
      </c>
      <c r="M64" s="59">
        <f t="shared" si="26"/>
        <v>135.22399999999999</v>
      </c>
      <c r="N64" s="10">
        <f t="shared" si="27"/>
        <v>133.87175999999999</v>
      </c>
      <c r="P64" s="44">
        <v>45082</v>
      </c>
      <c r="Q64" s="38" t="s">
        <v>119</v>
      </c>
      <c r="R64" s="35" t="s">
        <v>213</v>
      </c>
      <c r="S64" s="38" t="s">
        <v>333</v>
      </c>
      <c r="T64" s="38" t="s">
        <v>217</v>
      </c>
      <c r="U64" s="38"/>
      <c r="V64" s="45">
        <v>150</v>
      </c>
      <c r="W64" s="45">
        <f t="shared" si="28"/>
        <v>148.5</v>
      </c>
      <c r="X64" s="45">
        <f t="shared" si="28"/>
        <v>147.01499999999999</v>
      </c>
      <c r="Y64" s="45"/>
      <c r="Z64" s="45">
        <f t="shared" ref="Z64:Z81" si="29">W64*0.98</f>
        <v>145.53</v>
      </c>
      <c r="AA64" s="46">
        <v>597</v>
      </c>
      <c r="AB64" s="59">
        <f t="shared" ref="AB64:AB81" si="30">X64-Y64</f>
        <v>147.01499999999999</v>
      </c>
      <c r="AC64" s="10">
        <f t="shared" ref="AC64:AC76" si="31">AB64*0.99</f>
        <v>145.54485</v>
      </c>
    </row>
    <row r="65" spans="1:41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38"/>
      <c r="G65" s="45">
        <v>240</v>
      </c>
      <c r="H65" s="45">
        <f t="shared" si="24"/>
        <v>237.6</v>
      </c>
      <c r="I65" s="45">
        <f t="shared" si="24"/>
        <v>235.22399999999999</v>
      </c>
      <c r="J65" s="45">
        <v>100</v>
      </c>
      <c r="K65" s="45">
        <f t="shared" si="25"/>
        <v>232.84799999999998</v>
      </c>
      <c r="L65" s="182">
        <v>551</v>
      </c>
      <c r="M65" s="59">
        <f t="shared" si="26"/>
        <v>135.22399999999999</v>
      </c>
      <c r="N65" s="10">
        <f t="shared" si="27"/>
        <v>133.87175999999999</v>
      </c>
      <c r="P65" s="44">
        <v>45082</v>
      </c>
      <c r="Q65" s="38" t="s">
        <v>239</v>
      </c>
      <c r="R65" s="35" t="s">
        <v>133</v>
      </c>
      <c r="S65" s="38" t="s">
        <v>333</v>
      </c>
      <c r="T65" s="38" t="s">
        <v>217</v>
      </c>
      <c r="U65" s="38"/>
      <c r="V65" s="45">
        <v>150</v>
      </c>
      <c r="W65" s="45">
        <f t="shared" si="28"/>
        <v>148.5</v>
      </c>
      <c r="X65" s="45">
        <f t="shared" si="28"/>
        <v>147.01499999999999</v>
      </c>
      <c r="Y65" s="45"/>
      <c r="Z65" s="45">
        <f t="shared" si="29"/>
        <v>145.53</v>
      </c>
      <c r="AA65" s="46">
        <v>596</v>
      </c>
      <c r="AB65" s="59">
        <f t="shared" si="30"/>
        <v>147.01499999999999</v>
      </c>
      <c r="AC65" s="10">
        <f t="shared" si="31"/>
        <v>145.54485</v>
      </c>
    </row>
    <row r="66" spans="1:41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569</v>
      </c>
      <c r="F66" s="38"/>
      <c r="G66" s="45">
        <v>580</v>
      </c>
      <c r="H66" s="45">
        <f t="shared" si="24"/>
        <v>574.20000000000005</v>
      </c>
      <c r="I66" s="45">
        <f t="shared" si="24"/>
        <v>568.45800000000008</v>
      </c>
      <c r="J66" s="45">
        <v>100</v>
      </c>
      <c r="K66" s="45">
        <f t="shared" si="25"/>
        <v>562.71600000000001</v>
      </c>
      <c r="L66" s="182">
        <v>551</v>
      </c>
      <c r="M66" s="59">
        <f t="shared" si="26"/>
        <v>468.45800000000008</v>
      </c>
      <c r="N66" s="10">
        <f t="shared" si="27"/>
        <v>463.7734200000001</v>
      </c>
      <c r="P66" s="44">
        <v>45089</v>
      </c>
      <c r="Q66" s="38" t="s">
        <v>119</v>
      </c>
      <c r="R66" s="35" t="s">
        <v>213</v>
      </c>
      <c r="S66" s="38" t="s">
        <v>333</v>
      </c>
      <c r="T66" s="38" t="s">
        <v>191</v>
      </c>
      <c r="U66" s="38"/>
      <c r="V66" s="45">
        <v>240</v>
      </c>
      <c r="W66" s="45">
        <f t="shared" si="28"/>
        <v>237.6</v>
      </c>
      <c r="X66" s="45">
        <f t="shared" si="28"/>
        <v>235.22399999999999</v>
      </c>
      <c r="Y66" s="45">
        <v>100</v>
      </c>
      <c r="Z66" s="45">
        <f t="shared" si="29"/>
        <v>232.84799999999998</v>
      </c>
      <c r="AA66" s="46">
        <v>597</v>
      </c>
      <c r="AB66" s="59">
        <f t="shared" si="30"/>
        <v>135.22399999999999</v>
      </c>
      <c r="AC66" s="10">
        <f t="shared" si="31"/>
        <v>133.87175999999999</v>
      </c>
    </row>
    <row r="67" spans="1:41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569</v>
      </c>
      <c r="F67" s="38"/>
      <c r="G67" s="45">
        <v>580</v>
      </c>
      <c r="H67" s="45">
        <f t="shared" si="24"/>
        <v>574.20000000000005</v>
      </c>
      <c r="I67" s="45">
        <f t="shared" si="24"/>
        <v>568.45800000000008</v>
      </c>
      <c r="J67" s="45">
        <v>100</v>
      </c>
      <c r="K67" s="45">
        <f t="shared" si="25"/>
        <v>562.71600000000001</v>
      </c>
      <c r="L67" s="182">
        <v>551</v>
      </c>
      <c r="M67" s="59">
        <f t="shared" si="26"/>
        <v>468.45800000000008</v>
      </c>
      <c r="N67" s="10">
        <f t="shared" si="27"/>
        <v>463.7734200000001</v>
      </c>
      <c r="P67" s="44">
        <v>45091</v>
      </c>
      <c r="Q67" s="38" t="s">
        <v>239</v>
      </c>
      <c r="R67" s="35" t="s">
        <v>133</v>
      </c>
      <c r="S67" s="38" t="s">
        <v>333</v>
      </c>
      <c r="T67" s="38" t="s">
        <v>217</v>
      </c>
      <c r="U67" s="38"/>
      <c r="V67" s="45">
        <v>150</v>
      </c>
      <c r="W67" s="45">
        <f t="shared" si="28"/>
        <v>148.5</v>
      </c>
      <c r="X67" s="45">
        <f t="shared" si="28"/>
        <v>147.01499999999999</v>
      </c>
      <c r="Y67" s="45"/>
      <c r="Z67" s="45">
        <f t="shared" si="29"/>
        <v>145.53</v>
      </c>
      <c r="AA67" s="46">
        <v>596</v>
      </c>
      <c r="AB67" s="59">
        <f t="shared" si="30"/>
        <v>147.01499999999999</v>
      </c>
      <c r="AC67" s="10">
        <f t="shared" si="31"/>
        <v>145.54485</v>
      </c>
    </row>
    <row r="68" spans="1:41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38"/>
      <c r="G68" s="45">
        <v>240</v>
      </c>
      <c r="H68" s="45">
        <f t="shared" si="24"/>
        <v>237.6</v>
      </c>
      <c r="I68" s="45">
        <f t="shared" si="24"/>
        <v>235.22399999999999</v>
      </c>
      <c r="J68" s="45">
        <v>100</v>
      </c>
      <c r="K68" s="45">
        <f t="shared" si="25"/>
        <v>232.84799999999998</v>
      </c>
      <c r="L68" s="181">
        <v>550</v>
      </c>
      <c r="M68" s="59">
        <f t="shared" si="26"/>
        <v>135.22399999999999</v>
      </c>
      <c r="N68" s="10">
        <f t="shared" si="27"/>
        <v>133.87175999999999</v>
      </c>
      <c r="P68" s="44">
        <v>45093</v>
      </c>
      <c r="Q68" s="38" t="s">
        <v>239</v>
      </c>
      <c r="R68" s="35" t="s">
        <v>133</v>
      </c>
      <c r="S68" s="38" t="s">
        <v>333</v>
      </c>
      <c r="T68" s="38" t="s">
        <v>642</v>
      </c>
      <c r="U68" s="38"/>
      <c r="V68" s="45">
        <v>150</v>
      </c>
      <c r="W68" s="45">
        <f t="shared" si="28"/>
        <v>148.5</v>
      </c>
      <c r="X68" s="45">
        <f t="shared" si="28"/>
        <v>147.01499999999999</v>
      </c>
      <c r="Y68" s="45"/>
      <c r="Z68" s="45">
        <f t="shared" si="29"/>
        <v>145.53</v>
      </c>
      <c r="AA68" s="46">
        <v>596</v>
      </c>
      <c r="AB68" s="59">
        <f t="shared" si="30"/>
        <v>147.01499999999999</v>
      </c>
      <c r="AC68" s="10">
        <f t="shared" si="31"/>
        <v>145.54485</v>
      </c>
    </row>
    <row r="69" spans="1:41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575</v>
      </c>
      <c r="F69" s="38"/>
      <c r="G69" s="45">
        <v>113</v>
      </c>
      <c r="H69" s="45">
        <f t="shared" si="24"/>
        <v>111.87</v>
      </c>
      <c r="I69" s="45">
        <f t="shared" si="24"/>
        <v>110.7513</v>
      </c>
      <c r="J69" s="45"/>
      <c r="K69" s="45">
        <f t="shared" si="25"/>
        <v>109.6326</v>
      </c>
      <c r="L69" s="181">
        <v>550</v>
      </c>
      <c r="M69" s="59">
        <f t="shared" si="26"/>
        <v>110.7513</v>
      </c>
      <c r="N69" s="10">
        <f t="shared" si="27"/>
        <v>109.643787</v>
      </c>
      <c r="P69" s="44">
        <v>45093</v>
      </c>
      <c r="Q69" s="38" t="s">
        <v>123</v>
      </c>
      <c r="R69" s="38" t="s">
        <v>213</v>
      </c>
      <c r="S69" s="38" t="s">
        <v>333</v>
      </c>
      <c r="T69" s="38" t="s">
        <v>217</v>
      </c>
      <c r="U69" s="38"/>
      <c r="V69" s="45"/>
      <c r="W69" s="45">
        <f t="shared" si="28"/>
        <v>0</v>
      </c>
      <c r="X69" s="45">
        <f t="shared" si="28"/>
        <v>0</v>
      </c>
      <c r="Y69" s="45"/>
      <c r="Z69" s="45">
        <f t="shared" si="29"/>
        <v>0</v>
      </c>
      <c r="AA69" s="46"/>
      <c r="AB69" s="59">
        <f t="shared" si="30"/>
        <v>0</v>
      </c>
      <c r="AC69" s="10">
        <f t="shared" si="31"/>
        <v>0</v>
      </c>
    </row>
    <row r="70" spans="1:41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576</v>
      </c>
      <c r="F70" s="38"/>
      <c r="G70" s="45">
        <v>113</v>
      </c>
      <c r="H70" s="45">
        <f t="shared" si="24"/>
        <v>111.87</v>
      </c>
      <c r="I70" s="45">
        <f t="shared" si="24"/>
        <v>110.7513</v>
      </c>
      <c r="J70" s="45"/>
      <c r="K70" s="45">
        <f t="shared" si="25"/>
        <v>109.6326</v>
      </c>
      <c r="L70" s="181">
        <v>550</v>
      </c>
      <c r="M70" s="59">
        <f t="shared" si="26"/>
        <v>110.7513</v>
      </c>
      <c r="N70" s="10">
        <f t="shared" si="27"/>
        <v>109.643787</v>
      </c>
      <c r="P70" s="44">
        <v>45094</v>
      </c>
      <c r="Q70" s="38" t="s">
        <v>123</v>
      </c>
      <c r="R70" s="35" t="s">
        <v>213</v>
      </c>
      <c r="S70" s="38" t="s">
        <v>333</v>
      </c>
      <c r="T70" s="38" t="s">
        <v>644</v>
      </c>
      <c r="U70" s="38"/>
      <c r="V70" s="45">
        <v>150</v>
      </c>
      <c r="W70" s="45">
        <f t="shared" si="28"/>
        <v>148.5</v>
      </c>
      <c r="X70" s="45">
        <f t="shared" si="28"/>
        <v>147.01499999999999</v>
      </c>
      <c r="Y70" s="45"/>
      <c r="Z70" s="45">
        <f t="shared" si="29"/>
        <v>145.53</v>
      </c>
      <c r="AA70" s="46">
        <v>597</v>
      </c>
      <c r="AB70" s="59">
        <f t="shared" si="30"/>
        <v>147.01499999999999</v>
      </c>
      <c r="AC70" s="10">
        <f t="shared" si="31"/>
        <v>145.54485</v>
      </c>
    </row>
    <row r="71" spans="1:41" x14ac:dyDescent="0.25">
      <c r="A71" s="44">
        <v>45065</v>
      </c>
      <c r="B71" s="38" t="s">
        <v>577</v>
      </c>
      <c r="C71" s="38" t="s">
        <v>213</v>
      </c>
      <c r="D71" s="38" t="s">
        <v>333</v>
      </c>
      <c r="E71" s="38" t="s">
        <v>578</v>
      </c>
      <c r="F71" s="38"/>
      <c r="G71" s="45">
        <v>200</v>
      </c>
      <c r="H71" s="45">
        <f t="shared" ref="H71:I80" si="32">G71*0.99</f>
        <v>198</v>
      </c>
      <c r="I71" s="45">
        <f t="shared" si="32"/>
        <v>196.02</v>
      </c>
      <c r="J71" s="45"/>
      <c r="K71" s="45">
        <f t="shared" si="25"/>
        <v>194.04</v>
      </c>
      <c r="L71" s="181">
        <v>550</v>
      </c>
      <c r="M71" s="59">
        <f t="shared" si="26"/>
        <v>196.02</v>
      </c>
      <c r="N71" s="10">
        <f t="shared" si="27"/>
        <v>194.0598</v>
      </c>
      <c r="P71" s="44">
        <v>45098</v>
      </c>
      <c r="Q71" s="38" t="s">
        <v>239</v>
      </c>
      <c r="R71" s="38" t="s">
        <v>133</v>
      </c>
      <c r="S71" s="38" t="s">
        <v>333</v>
      </c>
      <c r="T71" s="38" t="s">
        <v>217</v>
      </c>
      <c r="U71" s="38"/>
      <c r="V71" s="45">
        <v>150</v>
      </c>
      <c r="W71" s="45">
        <f t="shared" si="28"/>
        <v>148.5</v>
      </c>
      <c r="X71" s="45">
        <f t="shared" si="28"/>
        <v>147.01499999999999</v>
      </c>
      <c r="Y71" s="45"/>
      <c r="Z71" s="45">
        <f t="shared" si="29"/>
        <v>145.53</v>
      </c>
      <c r="AA71" s="46">
        <v>609</v>
      </c>
      <c r="AB71" s="59">
        <f t="shared" si="30"/>
        <v>147.01499999999999</v>
      </c>
      <c r="AC71" s="10">
        <f t="shared" si="31"/>
        <v>145.54485</v>
      </c>
    </row>
    <row r="72" spans="1:41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38"/>
      <c r="G72" s="45">
        <v>240</v>
      </c>
      <c r="H72" s="45">
        <f t="shared" si="32"/>
        <v>237.6</v>
      </c>
      <c r="I72" s="45">
        <f t="shared" si="32"/>
        <v>235.22399999999999</v>
      </c>
      <c r="J72" s="45">
        <v>100</v>
      </c>
      <c r="K72" s="45">
        <f t="shared" si="25"/>
        <v>232.84799999999998</v>
      </c>
      <c r="L72" s="195">
        <v>567</v>
      </c>
      <c r="M72" s="59">
        <f t="shared" si="26"/>
        <v>135.22399999999999</v>
      </c>
      <c r="N72" s="10">
        <f t="shared" si="27"/>
        <v>133.87175999999999</v>
      </c>
      <c r="P72" s="44">
        <v>45099</v>
      </c>
      <c r="Q72" s="38" t="s">
        <v>123</v>
      </c>
      <c r="R72" s="38" t="s">
        <v>213</v>
      </c>
      <c r="S72" s="38" t="s">
        <v>333</v>
      </c>
      <c r="T72" s="38" t="s">
        <v>191</v>
      </c>
      <c r="U72" s="38"/>
      <c r="V72" s="45">
        <v>240</v>
      </c>
      <c r="W72" s="45">
        <f t="shared" si="28"/>
        <v>237.6</v>
      </c>
      <c r="X72" s="45">
        <f t="shared" si="28"/>
        <v>235.22399999999999</v>
      </c>
      <c r="Y72" s="45">
        <v>100</v>
      </c>
      <c r="Z72" s="45">
        <f t="shared" si="29"/>
        <v>232.84799999999998</v>
      </c>
      <c r="AA72" s="46">
        <v>608</v>
      </c>
      <c r="AB72" s="59">
        <f t="shared" si="30"/>
        <v>135.22399999999999</v>
      </c>
      <c r="AC72" s="10">
        <f t="shared" si="31"/>
        <v>133.87175999999999</v>
      </c>
    </row>
    <row r="73" spans="1:41" x14ac:dyDescent="0.25">
      <c r="A73" s="44">
        <v>45076</v>
      </c>
      <c r="B73" s="38" t="s">
        <v>143</v>
      </c>
      <c r="C73" s="38" t="s">
        <v>213</v>
      </c>
      <c r="D73" s="38" t="s">
        <v>609</v>
      </c>
      <c r="E73" s="38" t="s">
        <v>333</v>
      </c>
      <c r="F73" s="38"/>
      <c r="G73" s="45">
        <v>45</v>
      </c>
      <c r="H73" s="45">
        <f t="shared" si="32"/>
        <v>44.55</v>
      </c>
      <c r="I73" s="45">
        <f t="shared" si="32"/>
        <v>44.104499999999994</v>
      </c>
      <c r="J73" s="45"/>
      <c r="K73" s="45">
        <f t="shared" si="25"/>
        <v>43.658999999999999</v>
      </c>
      <c r="L73" s="195">
        <v>567</v>
      </c>
      <c r="M73" s="59">
        <f t="shared" si="26"/>
        <v>44.104499999999994</v>
      </c>
      <c r="N73" s="10">
        <f t="shared" si="27"/>
        <v>43.663454999999992</v>
      </c>
      <c r="P73" s="44">
        <v>45100</v>
      </c>
      <c r="Q73" s="38" t="s">
        <v>119</v>
      </c>
      <c r="R73" s="38" t="s">
        <v>213</v>
      </c>
      <c r="S73" s="38" t="s">
        <v>333</v>
      </c>
      <c r="T73" s="38" t="s">
        <v>191</v>
      </c>
      <c r="U73" s="38"/>
      <c r="V73" s="45">
        <v>240</v>
      </c>
      <c r="W73" s="45">
        <f t="shared" si="28"/>
        <v>237.6</v>
      </c>
      <c r="X73" s="45">
        <f t="shared" si="28"/>
        <v>235.22399999999999</v>
      </c>
      <c r="Y73" s="45">
        <v>100</v>
      </c>
      <c r="Z73" s="45">
        <f t="shared" si="29"/>
        <v>232.84799999999998</v>
      </c>
      <c r="AA73" s="46">
        <v>608</v>
      </c>
      <c r="AB73" s="59">
        <f t="shared" si="30"/>
        <v>135.22399999999999</v>
      </c>
      <c r="AC73" s="10">
        <f t="shared" si="31"/>
        <v>133.87175999999999</v>
      </c>
    </row>
    <row r="74" spans="1:41" x14ac:dyDescent="0.25">
      <c r="A74" s="44">
        <v>45077</v>
      </c>
      <c r="B74" s="38" t="s">
        <v>125</v>
      </c>
      <c r="C74" s="38" t="s">
        <v>133</v>
      </c>
      <c r="D74" s="38" t="s">
        <v>333</v>
      </c>
      <c r="E74" s="38" t="s">
        <v>217</v>
      </c>
      <c r="F74" s="38"/>
      <c r="G74" s="45">
        <v>150</v>
      </c>
      <c r="H74" s="45">
        <f t="shared" si="32"/>
        <v>148.5</v>
      </c>
      <c r="I74" s="45">
        <f t="shared" si="32"/>
        <v>147.01499999999999</v>
      </c>
      <c r="J74" s="45"/>
      <c r="K74" s="45">
        <f t="shared" si="25"/>
        <v>145.53</v>
      </c>
      <c r="L74" s="46"/>
      <c r="M74" s="59">
        <f t="shared" si="26"/>
        <v>147.01499999999999</v>
      </c>
      <c r="N74" s="10">
        <f t="shared" ref="N74:N80" si="33">M74*0.99</f>
        <v>145.54485</v>
      </c>
      <c r="P74" s="44">
        <v>45100</v>
      </c>
      <c r="Q74" s="38" t="s">
        <v>239</v>
      </c>
      <c r="R74" s="38" t="s">
        <v>133</v>
      </c>
      <c r="S74" s="38" t="s">
        <v>333</v>
      </c>
      <c r="T74" s="38" t="s">
        <v>642</v>
      </c>
      <c r="U74" s="38"/>
      <c r="V74" s="45">
        <v>150</v>
      </c>
      <c r="W74" s="45">
        <f t="shared" si="28"/>
        <v>148.5</v>
      </c>
      <c r="X74" s="45">
        <f t="shared" si="28"/>
        <v>147.01499999999999</v>
      </c>
      <c r="Y74" s="45"/>
      <c r="Z74" s="45">
        <f t="shared" si="29"/>
        <v>145.53</v>
      </c>
      <c r="AA74" s="46">
        <v>609</v>
      </c>
      <c r="AB74" s="59">
        <f t="shared" si="30"/>
        <v>147.01499999999999</v>
      </c>
      <c r="AC74" s="10">
        <f t="shared" si="31"/>
        <v>145.54485</v>
      </c>
    </row>
    <row r="75" spans="1:41" x14ac:dyDescent="0.25">
      <c r="A75" s="44"/>
      <c r="B75" s="38"/>
      <c r="C75" s="38"/>
      <c r="D75" s="38"/>
      <c r="E75" s="38"/>
      <c r="F75" s="38"/>
      <c r="G75" s="45"/>
      <c r="H75" s="45">
        <f t="shared" si="32"/>
        <v>0</v>
      </c>
      <c r="I75" s="45">
        <f t="shared" si="32"/>
        <v>0</v>
      </c>
      <c r="J75" s="45"/>
      <c r="K75" s="45">
        <f t="shared" si="25"/>
        <v>0</v>
      </c>
      <c r="L75" s="46"/>
      <c r="M75" s="59">
        <f t="shared" si="26"/>
        <v>0</v>
      </c>
      <c r="N75" s="10">
        <f t="shared" si="33"/>
        <v>0</v>
      </c>
      <c r="P75" s="44"/>
      <c r="Q75" s="38"/>
      <c r="R75" s="38"/>
      <c r="S75" s="38"/>
      <c r="T75" s="38"/>
      <c r="U75" s="38"/>
      <c r="V75" s="45"/>
      <c r="W75" s="45">
        <f t="shared" si="28"/>
        <v>0</v>
      </c>
      <c r="X75" s="45">
        <f t="shared" si="28"/>
        <v>0</v>
      </c>
      <c r="Y75" s="45"/>
      <c r="Z75" s="45">
        <f t="shared" si="29"/>
        <v>0</v>
      </c>
      <c r="AA75" s="46"/>
      <c r="AB75" s="59">
        <f t="shared" si="30"/>
        <v>0</v>
      </c>
      <c r="AC75" s="10">
        <f t="shared" si="31"/>
        <v>0</v>
      </c>
    </row>
    <row r="76" spans="1:41" x14ac:dyDescent="0.25">
      <c r="A76" s="44"/>
      <c r="B76" s="38"/>
      <c r="C76" s="38"/>
      <c r="D76" s="38"/>
      <c r="E76" s="38"/>
      <c r="F76" s="38"/>
      <c r="G76" s="45"/>
      <c r="H76" s="45">
        <f t="shared" si="32"/>
        <v>0</v>
      </c>
      <c r="I76" s="45">
        <f t="shared" si="32"/>
        <v>0</v>
      </c>
      <c r="J76" s="60"/>
      <c r="K76" s="45">
        <f t="shared" si="25"/>
        <v>0</v>
      </c>
      <c r="L76" s="46"/>
      <c r="M76" s="59">
        <f t="shared" si="26"/>
        <v>0</v>
      </c>
      <c r="N76" s="10">
        <f t="shared" si="33"/>
        <v>0</v>
      </c>
      <c r="P76" s="44"/>
      <c r="Q76" s="38"/>
      <c r="R76" s="38"/>
      <c r="S76" s="38"/>
      <c r="T76" s="38"/>
      <c r="U76" s="38"/>
      <c r="V76" s="45"/>
      <c r="W76" s="45">
        <f t="shared" si="28"/>
        <v>0</v>
      </c>
      <c r="X76" s="45">
        <f t="shared" si="28"/>
        <v>0</v>
      </c>
      <c r="Y76" s="45"/>
      <c r="Z76" s="45">
        <f t="shared" si="29"/>
        <v>0</v>
      </c>
      <c r="AA76" s="46"/>
      <c r="AB76" s="59">
        <f t="shared" si="30"/>
        <v>0</v>
      </c>
      <c r="AC76" s="10">
        <f t="shared" si="31"/>
        <v>0</v>
      </c>
    </row>
    <row r="77" spans="1:41" x14ac:dyDescent="0.25">
      <c r="A77" s="44"/>
      <c r="B77" s="38"/>
      <c r="C77" s="38"/>
      <c r="D77" s="38"/>
      <c r="E77" s="38"/>
      <c r="F77" s="38"/>
      <c r="G77" s="45"/>
      <c r="H77" s="45">
        <f t="shared" si="32"/>
        <v>0</v>
      </c>
      <c r="I77" s="45">
        <f t="shared" si="32"/>
        <v>0</v>
      </c>
      <c r="J77" s="60"/>
      <c r="K77" s="45">
        <f t="shared" si="25"/>
        <v>0</v>
      </c>
      <c r="L77" s="46"/>
      <c r="M77" s="59">
        <f t="shared" si="26"/>
        <v>0</v>
      </c>
      <c r="N77" s="10">
        <f t="shared" si="33"/>
        <v>0</v>
      </c>
      <c r="P77" s="44"/>
      <c r="Q77" s="38"/>
      <c r="R77" s="38"/>
      <c r="S77" s="38"/>
      <c r="T77" s="38"/>
      <c r="U77" s="38"/>
      <c r="V77" s="45"/>
      <c r="W77" s="45">
        <f t="shared" si="28"/>
        <v>0</v>
      </c>
      <c r="X77" s="45">
        <f t="shared" si="28"/>
        <v>0</v>
      </c>
      <c r="Y77" s="60"/>
      <c r="Z77" s="45">
        <f t="shared" si="29"/>
        <v>0</v>
      </c>
      <c r="AA77" s="46"/>
      <c r="AB77" s="59">
        <f t="shared" si="30"/>
        <v>0</v>
      </c>
      <c r="AC77" s="10">
        <f>AB77*0.99</f>
        <v>0</v>
      </c>
      <c r="AG77" s="64"/>
      <c r="AH77" s="64"/>
      <c r="AI77" s="64"/>
      <c r="AJ77" s="64"/>
      <c r="AK77" s="64"/>
      <c r="AL77" s="64"/>
      <c r="AM77" s="64"/>
      <c r="AN77" s="148"/>
      <c r="AO77" s="64"/>
    </row>
    <row r="78" spans="1:41" x14ac:dyDescent="0.25">
      <c r="A78" s="44"/>
      <c r="B78" s="38"/>
      <c r="C78" s="38"/>
      <c r="D78" s="38"/>
      <c r="E78" s="38"/>
      <c r="F78" s="38"/>
      <c r="G78" s="45"/>
      <c r="H78" s="45">
        <f t="shared" si="32"/>
        <v>0</v>
      </c>
      <c r="I78" s="45">
        <f t="shared" si="32"/>
        <v>0</v>
      </c>
      <c r="J78" s="45"/>
      <c r="K78" s="45">
        <f t="shared" si="25"/>
        <v>0</v>
      </c>
      <c r="L78" s="46"/>
      <c r="M78" s="59">
        <f t="shared" si="26"/>
        <v>0</v>
      </c>
      <c r="N78" s="10">
        <f t="shared" si="33"/>
        <v>0</v>
      </c>
      <c r="P78" s="44"/>
      <c r="Q78" s="38"/>
      <c r="R78" s="38"/>
      <c r="S78" s="38"/>
      <c r="T78" s="38"/>
      <c r="U78" s="38"/>
      <c r="V78" s="45"/>
      <c r="W78" s="45">
        <f t="shared" si="28"/>
        <v>0</v>
      </c>
      <c r="X78" s="45">
        <f t="shared" si="28"/>
        <v>0</v>
      </c>
      <c r="Y78" s="60"/>
      <c r="Z78" s="45">
        <f t="shared" si="29"/>
        <v>0</v>
      </c>
      <c r="AA78" s="46"/>
      <c r="AB78" s="59">
        <f t="shared" si="30"/>
        <v>0</v>
      </c>
      <c r="AC78" s="10">
        <f>AB78*0.99</f>
        <v>0</v>
      </c>
      <c r="AG78" s="146"/>
      <c r="AM78" s="17"/>
      <c r="AN78" s="17"/>
      <c r="AO78" s="17"/>
    </row>
    <row r="79" spans="1:41" x14ac:dyDescent="0.25">
      <c r="A79" s="44"/>
      <c r="B79" s="38"/>
      <c r="C79" s="38"/>
      <c r="D79" s="38"/>
      <c r="E79" s="38"/>
      <c r="F79" s="38"/>
      <c r="G79" s="45"/>
      <c r="H79" s="45">
        <f t="shared" si="32"/>
        <v>0</v>
      </c>
      <c r="I79" s="45">
        <f t="shared" si="32"/>
        <v>0</v>
      </c>
      <c r="J79" s="38"/>
      <c r="K79" s="45">
        <f t="shared" si="25"/>
        <v>0</v>
      </c>
      <c r="L79" s="46"/>
      <c r="M79" s="59">
        <f t="shared" si="26"/>
        <v>0</v>
      </c>
      <c r="N79" s="10">
        <f t="shared" si="33"/>
        <v>0</v>
      </c>
      <c r="P79" s="44"/>
      <c r="Q79" s="38"/>
      <c r="R79" s="38"/>
      <c r="S79" s="38"/>
      <c r="T79" s="38"/>
      <c r="U79" s="38"/>
      <c r="V79" s="45"/>
      <c r="W79" s="45">
        <f t="shared" si="28"/>
        <v>0</v>
      </c>
      <c r="X79" s="45">
        <f t="shared" si="28"/>
        <v>0</v>
      </c>
      <c r="Y79" s="45"/>
      <c r="Z79" s="45">
        <f t="shared" si="29"/>
        <v>0</v>
      </c>
      <c r="AA79" s="46"/>
      <c r="AB79" s="59">
        <f t="shared" si="30"/>
        <v>0</v>
      </c>
      <c r="AC79" s="10">
        <f>AB79*0.99</f>
        <v>0</v>
      </c>
      <c r="AG79" s="146"/>
      <c r="AM79" s="17"/>
      <c r="AN79" s="17"/>
      <c r="AO79" s="17"/>
    </row>
    <row r="80" spans="1:41" x14ac:dyDescent="0.25">
      <c r="A80" s="44"/>
      <c r="B80" s="38"/>
      <c r="C80" s="38"/>
      <c r="D80" s="38"/>
      <c r="E80" s="38"/>
      <c r="F80" s="38"/>
      <c r="G80" s="45"/>
      <c r="H80" s="45">
        <f t="shared" si="32"/>
        <v>0</v>
      </c>
      <c r="I80" s="45">
        <f t="shared" si="32"/>
        <v>0</v>
      </c>
      <c r="J80" s="38"/>
      <c r="K80" s="45">
        <f t="shared" si="25"/>
        <v>0</v>
      </c>
      <c r="L80" s="46"/>
      <c r="M80" s="59">
        <f t="shared" si="26"/>
        <v>0</v>
      </c>
      <c r="N80" s="10">
        <f t="shared" si="33"/>
        <v>0</v>
      </c>
      <c r="P80" s="44"/>
      <c r="Q80" s="38"/>
      <c r="R80" s="38"/>
      <c r="S80" s="38"/>
      <c r="T80" s="38"/>
      <c r="U80" s="38"/>
      <c r="V80" s="45"/>
      <c r="W80" s="45">
        <f t="shared" si="28"/>
        <v>0</v>
      </c>
      <c r="X80" s="45">
        <f t="shared" si="28"/>
        <v>0</v>
      </c>
      <c r="Y80" s="38"/>
      <c r="Z80" s="45">
        <f t="shared" si="29"/>
        <v>0</v>
      </c>
      <c r="AA80" s="46"/>
      <c r="AB80" s="59">
        <f t="shared" si="30"/>
        <v>0</v>
      </c>
      <c r="AC80" s="10">
        <f>AB80*0.99</f>
        <v>0</v>
      </c>
    </row>
    <row r="81" spans="1:29" x14ac:dyDescent="0.25">
      <c r="A81" s="44"/>
      <c r="B81" s="38"/>
      <c r="C81" s="38"/>
      <c r="D81" s="38"/>
      <c r="E81" s="38"/>
      <c r="F81" s="38"/>
      <c r="G81" s="45"/>
      <c r="H81" s="45"/>
      <c r="I81" s="45"/>
      <c r="J81" s="38"/>
      <c r="K81" s="45"/>
      <c r="L81" s="46"/>
      <c r="M81" s="46"/>
      <c r="N81" s="10"/>
      <c r="P81" s="44"/>
      <c r="Q81" s="38"/>
      <c r="R81" s="38"/>
      <c r="S81" s="38"/>
      <c r="T81" s="38"/>
      <c r="U81" s="38"/>
      <c r="V81" s="45"/>
      <c r="W81" s="45">
        <f t="shared" si="28"/>
        <v>0</v>
      </c>
      <c r="X81" s="45">
        <f t="shared" si="28"/>
        <v>0</v>
      </c>
      <c r="Y81" s="38"/>
      <c r="Z81" s="45">
        <f t="shared" si="29"/>
        <v>0</v>
      </c>
      <c r="AA81" s="46"/>
      <c r="AB81" s="59">
        <f t="shared" si="30"/>
        <v>0</v>
      </c>
      <c r="AC81" s="10">
        <f>AB81*0.99</f>
        <v>0</v>
      </c>
    </row>
    <row r="82" spans="1:29" x14ac:dyDescent="0.25">
      <c r="A82" s="44"/>
      <c r="B82" s="38"/>
      <c r="C82" s="38"/>
      <c r="D82" s="38"/>
      <c r="E82" s="38"/>
      <c r="F82" s="38"/>
      <c r="G82" s="12" t="s">
        <v>14</v>
      </c>
      <c r="H82" s="13">
        <f>SUM(H62:H81)</f>
        <v>3010.59</v>
      </c>
      <c r="I82" s="13"/>
      <c r="J82" s="13" t="s">
        <v>82</v>
      </c>
      <c r="K82" s="13">
        <f>SUM(K62:K81)</f>
        <v>2950.3782000000001</v>
      </c>
      <c r="L82" s="13"/>
      <c r="M82" s="13"/>
      <c r="N82" s="13">
        <f>SUM(N62:N81)</f>
        <v>2356.6792590000005</v>
      </c>
      <c r="P82" s="44"/>
      <c r="Q82" s="38"/>
      <c r="R82" s="38"/>
      <c r="S82" s="38"/>
      <c r="T82" s="38"/>
      <c r="U82" s="38"/>
      <c r="V82" s="45"/>
      <c r="W82" s="45"/>
      <c r="X82" s="45"/>
      <c r="Y82" s="38"/>
      <c r="Z82" s="45"/>
      <c r="AA82" s="46"/>
      <c r="AB82" s="46"/>
      <c r="AC82" s="10"/>
    </row>
    <row r="83" spans="1:29" x14ac:dyDescent="0.25">
      <c r="A83" s="44"/>
      <c r="B83" s="38"/>
      <c r="C83" s="38"/>
      <c r="D83" s="38"/>
      <c r="E83" s="38"/>
      <c r="F83" s="38"/>
      <c r="G83" s="12" t="s">
        <v>83</v>
      </c>
      <c r="H83" s="47">
        <f>H82*0.99</f>
        <v>2980.4841000000001</v>
      </c>
      <c r="I83" s="47"/>
      <c r="J83" s="8"/>
      <c r="K83" s="8"/>
      <c r="L83" s="10"/>
      <c r="M83" s="10"/>
      <c r="N83" s="10"/>
      <c r="P83" s="44"/>
      <c r="Q83" s="38"/>
      <c r="R83" s="38"/>
      <c r="S83" s="38"/>
      <c r="T83" s="38"/>
      <c r="U83" s="38"/>
      <c r="V83" s="12" t="s">
        <v>14</v>
      </c>
      <c r="W83" s="13">
        <f>SUM(W63:W82)</f>
        <v>1900.7999999999997</v>
      </c>
      <c r="X83" s="13"/>
      <c r="Y83" s="13" t="s">
        <v>82</v>
      </c>
      <c r="Z83" s="13">
        <f>SUM(Z63:Z82)</f>
        <v>1862.7839999999999</v>
      </c>
      <c r="AA83" s="13"/>
      <c r="AB83" s="13"/>
      <c r="AC83" s="13">
        <f>SUM(AC63:AC82)</f>
        <v>1565.97408</v>
      </c>
    </row>
    <row r="84" spans="1:29" ht="15.75" x14ac:dyDescent="0.25">
      <c r="A84" s="37"/>
      <c r="B84" s="38"/>
      <c r="C84" s="38"/>
      <c r="D84" s="38"/>
      <c r="E84" s="38"/>
      <c r="F84" s="38"/>
      <c r="G84" s="303" t="s">
        <v>18</v>
      </c>
      <c r="H84" s="304"/>
      <c r="I84" s="304"/>
      <c r="J84" s="305"/>
      <c r="K84" s="55"/>
      <c r="L84" s="42">
        <f>H83-K82</f>
        <v>30.10590000000002</v>
      </c>
      <c r="M84" s="61"/>
      <c r="N84" s="17"/>
      <c r="P84" s="44"/>
      <c r="Q84" s="38"/>
      <c r="R84" s="38"/>
      <c r="S84" s="38"/>
      <c r="T84" s="38"/>
      <c r="U84" s="38"/>
      <c r="V84" s="12" t="s">
        <v>83</v>
      </c>
      <c r="W84" s="47">
        <f>W83*0.99</f>
        <v>1881.7919999999997</v>
      </c>
      <c r="X84" s="47"/>
      <c r="Y84" s="8"/>
      <c r="Z84" s="8"/>
      <c r="AA84" s="10"/>
      <c r="AB84" s="10"/>
      <c r="AC84" s="10"/>
    </row>
    <row r="85" spans="1:29" ht="15.75" x14ac:dyDescent="0.25">
      <c r="P85" s="37"/>
      <c r="Q85" s="38"/>
      <c r="R85" s="38"/>
      <c r="S85" s="38"/>
      <c r="T85" s="38"/>
      <c r="U85" s="38"/>
      <c r="V85" s="303" t="s">
        <v>18</v>
      </c>
      <c r="W85" s="304"/>
      <c r="X85" s="304"/>
      <c r="Y85" s="305"/>
      <c r="Z85" s="55"/>
      <c r="AA85" s="42">
        <f>W84-Z83</f>
        <v>19.007999999999811</v>
      </c>
      <c r="AB85" s="61"/>
      <c r="AC85" s="17"/>
    </row>
    <row r="91" spans="1:29" ht="26.25" x14ac:dyDescent="0.4">
      <c r="B91" s="302" t="s">
        <v>92</v>
      </c>
      <c r="C91" s="302"/>
      <c r="D91" s="302"/>
      <c r="E91" s="302"/>
      <c r="F91" s="302"/>
    </row>
    <row r="92" spans="1:29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6</v>
      </c>
      <c r="G92" s="5" t="s">
        <v>7</v>
      </c>
      <c r="H92" s="43" t="s">
        <v>78</v>
      </c>
      <c r="I92" s="43" t="s">
        <v>79</v>
      </c>
      <c r="J92" s="5" t="s">
        <v>28</v>
      </c>
      <c r="K92" s="5" t="s">
        <v>80</v>
      </c>
      <c r="L92" s="5" t="s">
        <v>10</v>
      </c>
      <c r="M92" s="5" t="s">
        <v>81</v>
      </c>
      <c r="N92" s="5" t="s">
        <v>41</v>
      </c>
      <c r="Q92" s="302" t="s">
        <v>93</v>
      </c>
      <c r="R92" s="302"/>
      <c r="S92" s="302"/>
      <c r="T92" s="302"/>
      <c r="U92" s="302"/>
    </row>
    <row r="93" spans="1:29" x14ac:dyDescent="0.25">
      <c r="A93" s="44">
        <v>45118</v>
      </c>
      <c r="B93" s="38" t="s">
        <v>214</v>
      </c>
      <c r="C93" s="38" t="s">
        <v>133</v>
      </c>
      <c r="D93" s="38" t="s">
        <v>243</v>
      </c>
      <c r="E93" s="38" t="s">
        <v>134</v>
      </c>
      <c r="F93" s="38"/>
      <c r="G93" s="45">
        <v>175</v>
      </c>
      <c r="H93" s="45">
        <f t="shared" ref="H93:I101" si="34">G93*0.99</f>
        <v>173.25</v>
      </c>
      <c r="I93" s="45">
        <f t="shared" si="34"/>
        <v>171.51750000000001</v>
      </c>
      <c r="J93" s="45"/>
      <c r="K93" s="45">
        <f>H93*0.98</f>
        <v>169.785</v>
      </c>
      <c r="L93" s="46">
        <v>631</v>
      </c>
      <c r="M93" s="59">
        <f>I93-J93</f>
        <v>171.51750000000001</v>
      </c>
      <c r="N93" s="10">
        <f>M93*0.99</f>
        <v>169.80232500000002</v>
      </c>
      <c r="P93" s="5" t="s">
        <v>1</v>
      </c>
      <c r="Q93" s="5" t="s">
        <v>2</v>
      </c>
      <c r="R93" s="5" t="s">
        <v>3</v>
      </c>
      <c r="S93" s="5" t="s">
        <v>4</v>
      </c>
      <c r="T93" s="5" t="s">
        <v>5</v>
      </c>
      <c r="U93" s="5" t="s">
        <v>6</v>
      </c>
      <c r="V93" s="5" t="s">
        <v>7</v>
      </c>
      <c r="W93" s="43" t="s">
        <v>78</v>
      </c>
      <c r="X93" s="43" t="s">
        <v>79</v>
      </c>
      <c r="Y93" s="5" t="s">
        <v>28</v>
      </c>
      <c r="Z93" s="5" t="s">
        <v>80</v>
      </c>
      <c r="AA93" s="5" t="s">
        <v>10</v>
      </c>
      <c r="AB93" s="5" t="s">
        <v>81</v>
      </c>
      <c r="AC93" s="5" t="s">
        <v>41</v>
      </c>
    </row>
    <row r="94" spans="1:29" x14ac:dyDescent="0.25">
      <c r="A94" s="44">
        <v>45126</v>
      </c>
      <c r="B94" s="38" t="s">
        <v>214</v>
      </c>
      <c r="C94" s="38" t="s">
        <v>133</v>
      </c>
      <c r="D94" s="38" t="s">
        <v>720</v>
      </c>
      <c r="E94" s="38" t="s">
        <v>179</v>
      </c>
      <c r="F94" s="38"/>
      <c r="G94" s="45">
        <v>150</v>
      </c>
      <c r="H94" s="45">
        <f t="shared" si="34"/>
        <v>148.5</v>
      </c>
      <c r="I94" s="45">
        <f t="shared" si="34"/>
        <v>147.01499999999999</v>
      </c>
      <c r="J94" s="45"/>
      <c r="K94" s="45">
        <f t="shared" ref="K94:K111" si="35">H94*0.98</f>
        <v>145.53</v>
      </c>
      <c r="L94" s="46">
        <v>631</v>
      </c>
      <c r="M94" s="59">
        <f t="shared" ref="M94:M111" si="36">I94-J94</f>
        <v>147.01499999999999</v>
      </c>
      <c r="N94" s="10">
        <f t="shared" ref="N94:N106" si="37">M94*0.99</f>
        <v>145.54485</v>
      </c>
      <c r="P94" s="44">
        <v>45108</v>
      </c>
      <c r="Q94" s="38" t="s">
        <v>740</v>
      </c>
      <c r="R94" s="38" t="s">
        <v>141</v>
      </c>
      <c r="S94" s="38" t="s">
        <v>243</v>
      </c>
      <c r="T94" s="38" t="s">
        <v>741</v>
      </c>
      <c r="U94" s="38"/>
      <c r="V94" s="45">
        <v>240</v>
      </c>
      <c r="W94" s="45">
        <f t="shared" ref="W94:X112" si="38">V94*0.99</f>
        <v>237.6</v>
      </c>
      <c r="X94" s="45">
        <f t="shared" si="38"/>
        <v>235.22399999999999</v>
      </c>
      <c r="Y94" s="45">
        <v>100</v>
      </c>
      <c r="Z94" s="45">
        <f>W94*0.98</f>
        <v>232.84799999999998</v>
      </c>
      <c r="AA94" s="259">
        <v>640</v>
      </c>
      <c r="AB94" s="59">
        <f>X94-Y94</f>
        <v>135.22399999999999</v>
      </c>
      <c r="AC94" s="10">
        <f>AB94*0.99</f>
        <v>133.87175999999999</v>
      </c>
    </row>
    <row r="95" spans="1:29" x14ac:dyDescent="0.25">
      <c r="A95" s="44">
        <v>45108</v>
      </c>
      <c r="B95" s="38" t="s">
        <v>12</v>
      </c>
      <c r="C95" s="38" t="s">
        <v>213</v>
      </c>
      <c r="D95" s="38" t="s">
        <v>728</v>
      </c>
      <c r="E95" s="38"/>
      <c r="F95" s="38"/>
      <c r="G95" s="45">
        <v>100</v>
      </c>
      <c r="H95" s="45">
        <f t="shared" si="34"/>
        <v>99</v>
      </c>
      <c r="I95" s="45">
        <f t="shared" si="34"/>
        <v>98.01</v>
      </c>
      <c r="J95" s="45"/>
      <c r="K95" s="45">
        <f t="shared" si="35"/>
        <v>97.02</v>
      </c>
      <c r="L95" s="46">
        <v>632</v>
      </c>
      <c r="M95" s="59">
        <f t="shared" si="36"/>
        <v>98.01</v>
      </c>
      <c r="N95" s="10">
        <f t="shared" si="37"/>
        <v>97.029899999999998</v>
      </c>
      <c r="P95" s="44">
        <v>45147</v>
      </c>
      <c r="Q95" s="38" t="s">
        <v>119</v>
      </c>
      <c r="R95" s="38" t="s">
        <v>213</v>
      </c>
      <c r="S95" s="38" t="s">
        <v>248</v>
      </c>
      <c r="T95" s="38" t="s">
        <v>333</v>
      </c>
      <c r="U95" s="38"/>
      <c r="V95" s="45">
        <v>150</v>
      </c>
      <c r="W95" s="45">
        <f t="shared" si="38"/>
        <v>148.5</v>
      </c>
      <c r="X95" s="45">
        <f t="shared" si="38"/>
        <v>147.01499999999999</v>
      </c>
      <c r="Y95" s="45"/>
      <c r="Z95" s="45">
        <f t="shared" ref="Z95:Z112" si="39">W95*0.98</f>
        <v>145.53</v>
      </c>
      <c r="AA95" s="46">
        <v>660</v>
      </c>
      <c r="AB95" s="59">
        <f t="shared" ref="AB95:AB112" si="40">X95-Y95</f>
        <v>147.01499999999999</v>
      </c>
      <c r="AC95" s="10">
        <f t="shared" ref="AC95:AC107" si="41">AB95*0.99</f>
        <v>145.54485</v>
      </c>
    </row>
    <row r="96" spans="1:29" x14ac:dyDescent="0.25">
      <c r="A96" s="44">
        <v>45108</v>
      </c>
      <c r="B96" s="38" t="s">
        <v>12</v>
      </c>
      <c r="C96" s="38" t="s">
        <v>213</v>
      </c>
      <c r="D96" s="38" t="s">
        <v>728</v>
      </c>
      <c r="E96" s="38"/>
      <c r="F96" s="38"/>
      <c r="G96" s="45">
        <v>100</v>
      </c>
      <c r="H96" s="45">
        <f t="shared" si="34"/>
        <v>99</v>
      </c>
      <c r="I96" s="45">
        <f t="shared" si="34"/>
        <v>98.01</v>
      </c>
      <c r="J96" s="45"/>
      <c r="K96" s="45">
        <f t="shared" si="35"/>
        <v>97.02</v>
      </c>
      <c r="L96" s="46">
        <v>632</v>
      </c>
      <c r="M96" s="59">
        <f t="shared" si="36"/>
        <v>98.01</v>
      </c>
      <c r="N96" s="10">
        <f t="shared" si="37"/>
        <v>97.029899999999998</v>
      </c>
      <c r="P96" s="44">
        <v>45147</v>
      </c>
      <c r="Q96" s="38" t="s">
        <v>125</v>
      </c>
      <c r="R96" s="38" t="s">
        <v>133</v>
      </c>
      <c r="S96" s="38" t="s">
        <v>243</v>
      </c>
      <c r="T96" s="38" t="s">
        <v>131</v>
      </c>
      <c r="U96" s="38"/>
      <c r="V96" s="45">
        <v>200</v>
      </c>
      <c r="W96" s="45">
        <f t="shared" si="38"/>
        <v>198</v>
      </c>
      <c r="X96" s="45">
        <f t="shared" si="38"/>
        <v>196.02</v>
      </c>
      <c r="Y96" s="45"/>
      <c r="Z96" s="45">
        <f t="shared" si="39"/>
        <v>194.04</v>
      </c>
      <c r="AA96" s="125">
        <v>659</v>
      </c>
      <c r="AB96" s="59">
        <f t="shared" si="40"/>
        <v>196.02</v>
      </c>
      <c r="AC96" s="10">
        <f t="shared" si="41"/>
        <v>194.0598</v>
      </c>
    </row>
    <row r="97" spans="1:29" x14ac:dyDescent="0.25">
      <c r="A97" s="44">
        <v>45128</v>
      </c>
      <c r="B97" s="38" t="s">
        <v>12</v>
      </c>
      <c r="C97" s="38" t="s">
        <v>141</v>
      </c>
      <c r="D97" s="38" t="s">
        <v>243</v>
      </c>
      <c r="E97" s="38" t="s">
        <v>217</v>
      </c>
      <c r="F97" s="38"/>
      <c r="G97" s="45">
        <v>150</v>
      </c>
      <c r="H97" s="45">
        <f t="shared" si="34"/>
        <v>148.5</v>
      </c>
      <c r="I97" s="45">
        <f t="shared" si="34"/>
        <v>147.01499999999999</v>
      </c>
      <c r="J97" s="45"/>
      <c r="K97" s="45">
        <f t="shared" si="35"/>
        <v>145.53</v>
      </c>
      <c r="L97" s="46">
        <v>641</v>
      </c>
      <c r="M97" s="59">
        <f t="shared" si="36"/>
        <v>147.01499999999999</v>
      </c>
      <c r="N97" s="10">
        <f t="shared" si="37"/>
        <v>145.54485</v>
      </c>
      <c r="P97" s="44">
        <v>45149</v>
      </c>
      <c r="Q97" s="38" t="s">
        <v>119</v>
      </c>
      <c r="R97" s="38" t="s">
        <v>213</v>
      </c>
      <c r="S97" s="38" t="s">
        <v>243</v>
      </c>
      <c r="T97" s="38" t="s">
        <v>220</v>
      </c>
      <c r="U97" s="38"/>
      <c r="V97" s="45">
        <v>150</v>
      </c>
      <c r="W97" s="45">
        <f t="shared" si="38"/>
        <v>148.5</v>
      </c>
      <c r="X97" s="45">
        <f t="shared" si="38"/>
        <v>147.01499999999999</v>
      </c>
      <c r="Y97" s="45"/>
      <c r="Z97" s="45">
        <f t="shared" si="39"/>
        <v>145.53</v>
      </c>
      <c r="AA97" s="46">
        <v>660</v>
      </c>
      <c r="AB97" s="59">
        <f t="shared" si="40"/>
        <v>147.01499999999999</v>
      </c>
      <c r="AC97" s="10">
        <f t="shared" si="41"/>
        <v>145.54485</v>
      </c>
    </row>
    <row r="98" spans="1:29" x14ac:dyDescent="0.25">
      <c r="A98" s="44"/>
      <c r="B98" s="38"/>
      <c r="C98" s="38"/>
      <c r="D98" s="38"/>
      <c r="E98" s="38"/>
      <c r="F98" s="38"/>
      <c r="G98" s="45"/>
      <c r="H98" s="45">
        <f t="shared" si="34"/>
        <v>0</v>
      </c>
      <c r="I98" s="45">
        <f t="shared" si="34"/>
        <v>0</v>
      </c>
      <c r="J98" s="45"/>
      <c r="K98" s="45">
        <f t="shared" si="35"/>
        <v>0</v>
      </c>
      <c r="L98" s="46"/>
      <c r="M98" s="59">
        <f t="shared" si="36"/>
        <v>0</v>
      </c>
      <c r="N98" s="10">
        <f t="shared" si="37"/>
        <v>0</v>
      </c>
      <c r="P98" s="44">
        <v>45149</v>
      </c>
      <c r="Q98" s="38" t="s">
        <v>125</v>
      </c>
      <c r="R98" s="38" t="s">
        <v>133</v>
      </c>
      <c r="S98" s="38" t="s">
        <v>243</v>
      </c>
      <c r="T98" s="38" t="s">
        <v>131</v>
      </c>
      <c r="U98" s="38"/>
      <c r="V98" s="45">
        <v>150</v>
      </c>
      <c r="W98" s="45">
        <f t="shared" si="38"/>
        <v>148.5</v>
      </c>
      <c r="X98" s="45">
        <f t="shared" si="38"/>
        <v>147.01499999999999</v>
      </c>
      <c r="Y98" s="45"/>
      <c r="Z98" s="45">
        <f t="shared" si="39"/>
        <v>145.53</v>
      </c>
      <c r="AA98" s="125">
        <v>659</v>
      </c>
      <c r="AB98" s="59">
        <f t="shared" si="40"/>
        <v>147.01499999999999</v>
      </c>
      <c r="AC98" s="10">
        <f t="shared" si="41"/>
        <v>145.54485</v>
      </c>
    </row>
    <row r="99" spans="1:29" x14ac:dyDescent="0.25">
      <c r="A99" s="44"/>
      <c r="B99" s="38"/>
      <c r="C99" s="38"/>
      <c r="D99" s="38"/>
      <c r="E99" s="38"/>
      <c r="F99" s="38"/>
      <c r="G99" s="45"/>
      <c r="H99" s="45">
        <f t="shared" si="34"/>
        <v>0</v>
      </c>
      <c r="I99" s="45">
        <f t="shared" si="34"/>
        <v>0</v>
      </c>
      <c r="J99" s="45"/>
      <c r="K99" s="45">
        <f t="shared" si="35"/>
        <v>0</v>
      </c>
      <c r="L99" s="46"/>
      <c r="M99" s="59">
        <f t="shared" si="36"/>
        <v>0</v>
      </c>
      <c r="N99" s="10">
        <f t="shared" si="37"/>
        <v>0</v>
      </c>
      <c r="P99" s="44">
        <v>45152</v>
      </c>
      <c r="Q99" s="38" t="s">
        <v>119</v>
      </c>
      <c r="R99" s="38" t="s">
        <v>213</v>
      </c>
      <c r="S99" s="38" t="s">
        <v>243</v>
      </c>
      <c r="T99" s="38" t="s">
        <v>134</v>
      </c>
      <c r="U99" s="38"/>
      <c r="V99" s="45">
        <v>175</v>
      </c>
      <c r="W99" s="45">
        <f t="shared" si="38"/>
        <v>173.25</v>
      </c>
      <c r="X99" s="45">
        <f t="shared" si="38"/>
        <v>171.51750000000001</v>
      </c>
      <c r="Y99" s="45"/>
      <c r="Z99" s="45">
        <f t="shared" si="39"/>
        <v>169.785</v>
      </c>
      <c r="AA99" s="46">
        <v>660</v>
      </c>
      <c r="AB99" s="59">
        <f t="shared" si="40"/>
        <v>171.51750000000001</v>
      </c>
      <c r="AC99" s="10">
        <f t="shared" si="41"/>
        <v>169.80232500000002</v>
      </c>
    </row>
    <row r="100" spans="1:29" x14ac:dyDescent="0.25">
      <c r="A100" s="44"/>
      <c r="B100" s="38"/>
      <c r="C100" s="38"/>
      <c r="D100" s="38"/>
      <c r="E100" s="38"/>
      <c r="F100" s="38"/>
      <c r="G100" s="45"/>
      <c r="H100" s="45">
        <f t="shared" si="34"/>
        <v>0</v>
      </c>
      <c r="I100" s="45">
        <f t="shared" si="34"/>
        <v>0</v>
      </c>
      <c r="J100" s="45"/>
      <c r="K100" s="45">
        <f t="shared" si="35"/>
        <v>0</v>
      </c>
      <c r="L100" s="46"/>
      <c r="M100" s="59">
        <f t="shared" si="36"/>
        <v>0</v>
      </c>
      <c r="N100" s="10">
        <f t="shared" si="37"/>
        <v>0</v>
      </c>
      <c r="P100" s="44">
        <v>45152</v>
      </c>
      <c r="Q100" s="38" t="s">
        <v>125</v>
      </c>
      <c r="R100" s="38" t="s">
        <v>133</v>
      </c>
      <c r="S100" s="38" t="s">
        <v>243</v>
      </c>
      <c r="T100" s="38" t="s">
        <v>798</v>
      </c>
      <c r="U100" s="38"/>
      <c r="V100" s="45">
        <v>550</v>
      </c>
      <c r="W100" s="45">
        <f t="shared" si="38"/>
        <v>544.5</v>
      </c>
      <c r="X100" s="45">
        <f t="shared" si="38"/>
        <v>539.05499999999995</v>
      </c>
      <c r="Y100" s="45">
        <v>100</v>
      </c>
      <c r="Z100" s="45">
        <f t="shared" si="39"/>
        <v>533.61</v>
      </c>
      <c r="AA100" s="125">
        <v>659</v>
      </c>
      <c r="AB100" s="59">
        <f t="shared" si="40"/>
        <v>439.05499999999995</v>
      </c>
      <c r="AC100" s="10">
        <f t="shared" si="41"/>
        <v>434.66444999999993</v>
      </c>
    </row>
    <row r="101" spans="1:29" x14ac:dyDescent="0.25">
      <c r="A101" s="44"/>
      <c r="B101" s="38"/>
      <c r="C101" s="38"/>
      <c r="D101" s="38"/>
      <c r="E101" s="38"/>
      <c r="F101" s="38"/>
      <c r="G101" s="45"/>
      <c r="H101" s="45">
        <f t="shared" si="34"/>
        <v>0</v>
      </c>
      <c r="I101" s="45">
        <f t="shared" si="34"/>
        <v>0</v>
      </c>
      <c r="J101" s="45"/>
      <c r="K101" s="45">
        <f t="shared" si="35"/>
        <v>0</v>
      </c>
      <c r="L101" s="46"/>
      <c r="M101" s="59">
        <f t="shared" si="36"/>
        <v>0</v>
      </c>
      <c r="N101" s="10">
        <f t="shared" si="37"/>
        <v>0</v>
      </c>
      <c r="P101" s="44">
        <v>45153</v>
      </c>
      <c r="Q101" s="38" t="s">
        <v>125</v>
      </c>
      <c r="R101" s="38" t="s">
        <v>133</v>
      </c>
      <c r="S101" s="38" t="s">
        <v>382</v>
      </c>
      <c r="T101" s="38" t="s">
        <v>333</v>
      </c>
      <c r="U101" s="38"/>
      <c r="V101" s="45">
        <v>300</v>
      </c>
      <c r="W101" s="45">
        <f t="shared" si="38"/>
        <v>297</v>
      </c>
      <c r="X101" s="45">
        <f t="shared" si="38"/>
        <v>294.02999999999997</v>
      </c>
      <c r="Y101" s="45"/>
      <c r="Z101" s="45">
        <f t="shared" si="39"/>
        <v>291.06</v>
      </c>
      <c r="AA101" s="125">
        <v>659</v>
      </c>
      <c r="AB101" s="59">
        <f t="shared" si="40"/>
        <v>294.02999999999997</v>
      </c>
      <c r="AC101" s="10">
        <f t="shared" si="41"/>
        <v>291.08969999999999</v>
      </c>
    </row>
    <row r="102" spans="1:29" x14ac:dyDescent="0.25">
      <c r="A102" s="44"/>
      <c r="B102" s="38"/>
      <c r="C102" s="38"/>
      <c r="D102" s="38"/>
      <c r="E102" s="38"/>
      <c r="F102" s="38"/>
      <c r="G102" s="45"/>
      <c r="H102" s="45">
        <f t="shared" ref="H102:I111" si="42">G102*0.99</f>
        <v>0</v>
      </c>
      <c r="I102" s="45">
        <f t="shared" si="42"/>
        <v>0</v>
      </c>
      <c r="J102" s="45"/>
      <c r="K102" s="45">
        <f t="shared" si="35"/>
        <v>0</v>
      </c>
      <c r="L102" s="46"/>
      <c r="M102" s="59">
        <f t="shared" si="36"/>
        <v>0</v>
      </c>
      <c r="N102" s="10">
        <f t="shared" si="37"/>
        <v>0</v>
      </c>
      <c r="P102" s="44">
        <v>45153</v>
      </c>
      <c r="Q102" s="38" t="s">
        <v>119</v>
      </c>
      <c r="R102" s="38" t="s">
        <v>213</v>
      </c>
      <c r="S102" s="38" t="s">
        <v>243</v>
      </c>
      <c r="T102" s="38" t="s">
        <v>220</v>
      </c>
      <c r="U102" s="38"/>
      <c r="V102" s="45">
        <v>150</v>
      </c>
      <c r="W102" s="45">
        <f t="shared" si="38"/>
        <v>148.5</v>
      </c>
      <c r="X102" s="45">
        <f t="shared" si="38"/>
        <v>147.01499999999999</v>
      </c>
      <c r="Y102" s="45"/>
      <c r="Z102" s="45">
        <f t="shared" si="39"/>
        <v>145.53</v>
      </c>
      <c r="AA102" s="46">
        <v>660</v>
      </c>
      <c r="AB102" s="59">
        <f t="shared" si="40"/>
        <v>147.01499999999999</v>
      </c>
      <c r="AC102" s="10">
        <f t="shared" si="41"/>
        <v>145.54485</v>
      </c>
    </row>
    <row r="103" spans="1:29" x14ac:dyDescent="0.25">
      <c r="A103" s="44"/>
      <c r="B103" s="38"/>
      <c r="C103" s="38"/>
      <c r="D103" s="38"/>
      <c r="E103" s="38"/>
      <c r="F103" s="38"/>
      <c r="G103" s="45"/>
      <c r="H103" s="45">
        <f t="shared" si="42"/>
        <v>0</v>
      </c>
      <c r="I103" s="45">
        <f t="shared" si="42"/>
        <v>0</v>
      </c>
      <c r="J103" s="45"/>
      <c r="K103" s="45">
        <f t="shared" si="35"/>
        <v>0</v>
      </c>
      <c r="L103" s="46"/>
      <c r="M103" s="59">
        <f t="shared" si="36"/>
        <v>0</v>
      </c>
      <c r="N103" s="10">
        <f t="shared" si="37"/>
        <v>0</v>
      </c>
      <c r="P103" s="44">
        <v>45154</v>
      </c>
      <c r="Q103" s="38" t="s">
        <v>125</v>
      </c>
      <c r="R103" s="38" t="s">
        <v>133</v>
      </c>
      <c r="S103" s="38" t="s">
        <v>243</v>
      </c>
      <c r="T103" s="38" t="s">
        <v>804</v>
      </c>
      <c r="U103" s="38"/>
      <c r="V103" s="45">
        <v>240</v>
      </c>
      <c r="W103" s="45">
        <f t="shared" si="38"/>
        <v>237.6</v>
      </c>
      <c r="X103" s="45">
        <f t="shared" si="38"/>
        <v>235.22399999999999</v>
      </c>
      <c r="Y103" s="45">
        <v>100</v>
      </c>
      <c r="Z103" s="45">
        <f t="shared" si="39"/>
        <v>232.84799999999998</v>
      </c>
      <c r="AA103" s="125">
        <v>659</v>
      </c>
      <c r="AB103" s="59">
        <f t="shared" si="40"/>
        <v>135.22399999999999</v>
      </c>
      <c r="AC103" s="10">
        <f t="shared" si="41"/>
        <v>133.87175999999999</v>
      </c>
    </row>
    <row r="104" spans="1:29" x14ac:dyDescent="0.25">
      <c r="A104" s="44"/>
      <c r="B104" s="38"/>
      <c r="C104" s="38"/>
      <c r="D104" s="38"/>
      <c r="E104" s="38"/>
      <c r="F104" s="38"/>
      <c r="G104" s="45"/>
      <c r="H104" s="45">
        <f t="shared" si="42"/>
        <v>0</v>
      </c>
      <c r="I104" s="45">
        <f t="shared" si="42"/>
        <v>0</v>
      </c>
      <c r="J104" s="45"/>
      <c r="K104" s="45">
        <f t="shared" si="35"/>
        <v>0</v>
      </c>
      <c r="L104" s="46"/>
      <c r="M104" s="59">
        <f t="shared" si="36"/>
        <v>0</v>
      </c>
      <c r="N104" s="10">
        <f t="shared" si="37"/>
        <v>0</v>
      </c>
      <c r="P104" s="44">
        <v>45156</v>
      </c>
      <c r="Q104" s="38" t="s">
        <v>125</v>
      </c>
      <c r="R104" s="38" t="s">
        <v>133</v>
      </c>
      <c r="S104" s="38" t="s">
        <v>243</v>
      </c>
      <c r="T104" s="38" t="s">
        <v>217</v>
      </c>
      <c r="U104" s="38"/>
      <c r="V104" s="45">
        <v>150</v>
      </c>
      <c r="W104" s="45">
        <f t="shared" si="38"/>
        <v>148.5</v>
      </c>
      <c r="X104" s="45">
        <f t="shared" si="38"/>
        <v>147.01499999999999</v>
      </c>
      <c r="Y104" s="45"/>
      <c r="Z104" s="45">
        <f t="shared" si="39"/>
        <v>145.53</v>
      </c>
      <c r="AA104" s="125">
        <v>659</v>
      </c>
      <c r="AB104" s="59">
        <f t="shared" si="40"/>
        <v>147.01499999999999</v>
      </c>
      <c r="AC104" s="10">
        <f t="shared" si="41"/>
        <v>145.54485</v>
      </c>
    </row>
    <row r="105" spans="1:29" x14ac:dyDescent="0.25">
      <c r="A105" s="44"/>
      <c r="B105" s="38"/>
      <c r="C105" s="38"/>
      <c r="D105" s="38"/>
      <c r="E105" s="38"/>
      <c r="F105" s="38"/>
      <c r="G105" s="45"/>
      <c r="H105" s="45">
        <f t="shared" si="42"/>
        <v>0</v>
      </c>
      <c r="I105" s="45">
        <f t="shared" si="42"/>
        <v>0</v>
      </c>
      <c r="J105" s="45"/>
      <c r="K105" s="45">
        <f t="shared" si="35"/>
        <v>0</v>
      </c>
      <c r="L105" s="46"/>
      <c r="M105" s="59">
        <f t="shared" si="36"/>
        <v>0</v>
      </c>
      <c r="N105" s="10">
        <f t="shared" si="37"/>
        <v>0</v>
      </c>
      <c r="P105" s="44">
        <v>45156</v>
      </c>
      <c r="Q105" s="38" t="s">
        <v>119</v>
      </c>
      <c r="R105" s="38" t="s">
        <v>213</v>
      </c>
      <c r="S105" s="38" t="s">
        <v>243</v>
      </c>
      <c r="T105" s="38" t="s">
        <v>261</v>
      </c>
      <c r="U105" s="38"/>
      <c r="V105" s="45">
        <v>240</v>
      </c>
      <c r="W105" s="45">
        <f t="shared" si="38"/>
        <v>237.6</v>
      </c>
      <c r="X105" s="45">
        <f t="shared" si="38"/>
        <v>235.22399999999999</v>
      </c>
      <c r="Y105" s="45">
        <v>90</v>
      </c>
      <c r="Z105" s="45">
        <f t="shared" si="39"/>
        <v>232.84799999999998</v>
      </c>
      <c r="AA105" s="46">
        <v>660</v>
      </c>
      <c r="AB105" s="59">
        <f t="shared" si="40"/>
        <v>145.22399999999999</v>
      </c>
      <c r="AC105" s="10">
        <f t="shared" si="41"/>
        <v>143.77176</v>
      </c>
    </row>
    <row r="106" spans="1:29" x14ac:dyDescent="0.25">
      <c r="A106" s="44"/>
      <c r="B106" s="38"/>
      <c r="C106" s="38"/>
      <c r="D106" s="38"/>
      <c r="E106" s="38"/>
      <c r="F106" s="38"/>
      <c r="G106" s="45"/>
      <c r="H106" s="45">
        <f t="shared" si="42"/>
        <v>0</v>
      </c>
      <c r="I106" s="45">
        <f t="shared" si="42"/>
        <v>0</v>
      </c>
      <c r="J106" s="45"/>
      <c r="K106" s="45">
        <f t="shared" si="35"/>
        <v>0</v>
      </c>
      <c r="L106" s="46"/>
      <c r="M106" s="59">
        <f t="shared" si="36"/>
        <v>0</v>
      </c>
      <c r="N106" s="10">
        <f t="shared" si="37"/>
        <v>0</v>
      </c>
      <c r="P106" s="44">
        <v>45157</v>
      </c>
      <c r="Q106" s="38" t="s">
        <v>125</v>
      </c>
      <c r="R106" s="38" t="s">
        <v>133</v>
      </c>
      <c r="S106" s="38" t="s">
        <v>243</v>
      </c>
      <c r="T106" s="38" t="s">
        <v>816</v>
      </c>
      <c r="U106" s="38"/>
      <c r="V106" s="45">
        <v>580</v>
      </c>
      <c r="W106" s="45">
        <f t="shared" si="38"/>
        <v>574.20000000000005</v>
      </c>
      <c r="X106" s="45">
        <f t="shared" si="38"/>
        <v>568.45800000000008</v>
      </c>
      <c r="Y106" s="45">
        <v>220</v>
      </c>
      <c r="Z106" s="45">
        <f t="shared" si="39"/>
        <v>562.71600000000001</v>
      </c>
      <c r="AA106" s="125">
        <v>659</v>
      </c>
      <c r="AB106" s="59">
        <f t="shared" si="40"/>
        <v>348.45800000000008</v>
      </c>
      <c r="AC106" s="10">
        <f t="shared" si="41"/>
        <v>344.97342000000009</v>
      </c>
    </row>
    <row r="107" spans="1:29" ht="14.25" customHeight="1" x14ac:dyDescent="0.25">
      <c r="A107" s="44"/>
      <c r="B107" s="38"/>
      <c r="C107" s="38"/>
      <c r="D107" s="38"/>
      <c r="E107" s="38"/>
      <c r="F107" s="38"/>
      <c r="G107" s="45"/>
      <c r="H107" s="45">
        <f t="shared" si="42"/>
        <v>0</v>
      </c>
      <c r="I107" s="45">
        <f t="shared" si="42"/>
        <v>0</v>
      </c>
      <c r="J107" s="60"/>
      <c r="K107" s="45">
        <f t="shared" si="35"/>
        <v>0</v>
      </c>
      <c r="L107" s="46"/>
      <c r="M107" s="59">
        <f t="shared" si="36"/>
        <v>0</v>
      </c>
      <c r="N107" s="10">
        <f>M107*0.99</f>
        <v>0</v>
      </c>
      <c r="P107" s="44">
        <v>45158</v>
      </c>
      <c r="Q107" s="38" t="s">
        <v>119</v>
      </c>
      <c r="R107" s="38" t="s">
        <v>213</v>
      </c>
      <c r="S107" s="38" t="s">
        <v>817</v>
      </c>
      <c r="T107" s="38"/>
      <c r="U107" s="38"/>
      <c r="V107" s="45">
        <v>100</v>
      </c>
      <c r="W107" s="45">
        <f t="shared" si="38"/>
        <v>99</v>
      </c>
      <c r="X107" s="45">
        <f t="shared" si="38"/>
        <v>98.01</v>
      </c>
      <c r="Y107" s="45"/>
      <c r="Z107" s="45">
        <f t="shared" si="39"/>
        <v>97.02</v>
      </c>
      <c r="AA107" s="46">
        <v>660</v>
      </c>
      <c r="AB107" s="59">
        <f t="shared" si="40"/>
        <v>98.01</v>
      </c>
      <c r="AC107" s="10">
        <f t="shared" si="41"/>
        <v>97.029899999999998</v>
      </c>
    </row>
    <row r="108" spans="1:29" x14ac:dyDescent="0.25">
      <c r="A108" s="44"/>
      <c r="B108" s="38"/>
      <c r="C108" s="38"/>
      <c r="D108" s="38"/>
      <c r="E108" s="38"/>
      <c r="F108" s="38"/>
      <c r="G108" s="45"/>
      <c r="H108" s="45">
        <f t="shared" si="42"/>
        <v>0</v>
      </c>
      <c r="I108" s="45">
        <f t="shared" si="42"/>
        <v>0</v>
      </c>
      <c r="J108" s="60"/>
      <c r="K108" s="45">
        <f t="shared" si="35"/>
        <v>0</v>
      </c>
      <c r="L108" s="46"/>
      <c r="M108" s="59">
        <f t="shared" si="36"/>
        <v>0</v>
      </c>
      <c r="N108" s="10">
        <f>M108*0.99</f>
        <v>0</v>
      </c>
      <c r="P108" s="44">
        <v>45160</v>
      </c>
      <c r="Q108" s="38" t="s">
        <v>125</v>
      </c>
      <c r="R108" s="38" t="s">
        <v>133</v>
      </c>
      <c r="S108" s="38" t="s">
        <v>829</v>
      </c>
      <c r="T108" s="38" t="s">
        <v>333</v>
      </c>
      <c r="U108" s="38"/>
      <c r="V108" s="45">
        <v>300</v>
      </c>
      <c r="W108" s="45">
        <f t="shared" si="38"/>
        <v>297</v>
      </c>
      <c r="X108" s="45">
        <f t="shared" si="38"/>
        <v>294.02999999999997</v>
      </c>
      <c r="Y108" s="60"/>
      <c r="Z108" s="45">
        <f t="shared" si="39"/>
        <v>291.06</v>
      </c>
      <c r="AA108" s="46">
        <v>675</v>
      </c>
      <c r="AB108" s="59">
        <f t="shared" si="40"/>
        <v>294.02999999999997</v>
      </c>
      <c r="AC108" s="10">
        <f>AB108*0.99</f>
        <v>291.08969999999999</v>
      </c>
    </row>
    <row r="109" spans="1:29" x14ac:dyDescent="0.25">
      <c r="A109" s="44"/>
      <c r="B109" s="38"/>
      <c r="C109" s="38"/>
      <c r="D109" s="38"/>
      <c r="E109" s="38"/>
      <c r="F109" s="38"/>
      <c r="G109" s="45"/>
      <c r="H109" s="45">
        <f t="shared" si="42"/>
        <v>0</v>
      </c>
      <c r="I109" s="45">
        <f t="shared" si="42"/>
        <v>0</v>
      </c>
      <c r="J109" s="45"/>
      <c r="K109" s="45">
        <f t="shared" si="35"/>
        <v>0</v>
      </c>
      <c r="L109" s="46"/>
      <c r="M109" s="59">
        <f t="shared" si="36"/>
        <v>0</v>
      </c>
      <c r="N109" s="10">
        <f>M109*0.99</f>
        <v>0</v>
      </c>
      <c r="P109" s="44">
        <v>45163</v>
      </c>
      <c r="Q109" s="38" t="s">
        <v>119</v>
      </c>
      <c r="R109" s="38" t="s">
        <v>213</v>
      </c>
      <c r="S109" s="38" t="s">
        <v>243</v>
      </c>
      <c r="T109" s="38" t="s">
        <v>804</v>
      </c>
      <c r="U109" s="38"/>
      <c r="V109" s="45">
        <v>240</v>
      </c>
      <c r="W109" s="45">
        <f t="shared" si="38"/>
        <v>237.6</v>
      </c>
      <c r="X109" s="45">
        <f t="shared" si="38"/>
        <v>235.22399999999999</v>
      </c>
      <c r="Y109" s="60">
        <v>90</v>
      </c>
      <c r="Z109" s="45">
        <f t="shared" si="39"/>
        <v>232.84799999999998</v>
      </c>
      <c r="AA109" s="46">
        <v>674</v>
      </c>
      <c r="AB109" s="59">
        <f t="shared" si="40"/>
        <v>145.22399999999999</v>
      </c>
      <c r="AC109" s="10">
        <f>AB109*0.99</f>
        <v>143.77176</v>
      </c>
    </row>
    <row r="110" spans="1:29" x14ac:dyDescent="0.25">
      <c r="A110" s="44"/>
      <c r="B110" s="38"/>
      <c r="C110" s="38"/>
      <c r="D110" s="38"/>
      <c r="E110" s="38"/>
      <c r="F110" s="38"/>
      <c r="G110" s="45"/>
      <c r="H110" s="45">
        <f t="shared" si="42"/>
        <v>0</v>
      </c>
      <c r="I110" s="45">
        <f t="shared" si="42"/>
        <v>0</v>
      </c>
      <c r="J110" s="38"/>
      <c r="K110" s="45">
        <f t="shared" si="35"/>
        <v>0</v>
      </c>
      <c r="L110" s="46"/>
      <c r="M110" s="59">
        <f t="shared" si="36"/>
        <v>0</v>
      </c>
      <c r="N110" s="10">
        <f>M110*0.99</f>
        <v>0</v>
      </c>
      <c r="P110" s="44">
        <v>45168</v>
      </c>
      <c r="Q110" s="38" t="s">
        <v>125</v>
      </c>
      <c r="R110" s="38" t="s">
        <v>133</v>
      </c>
      <c r="S110" s="38" t="s">
        <v>243</v>
      </c>
      <c r="T110" s="38" t="s">
        <v>217</v>
      </c>
      <c r="U110" s="38"/>
      <c r="V110" s="45">
        <v>150</v>
      </c>
      <c r="W110" s="45">
        <f t="shared" si="38"/>
        <v>148.5</v>
      </c>
      <c r="X110" s="45">
        <f t="shared" si="38"/>
        <v>147.01499999999999</v>
      </c>
      <c r="Y110" s="45"/>
      <c r="Z110" s="45">
        <f t="shared" si="39"/>
        <v>145.53</v>
      </c>
      <c r="AA110" s="46">
        <v>675</v>
      </c>
      <c r="AB110" s="59">
        <f t="shared" si="40"/>
        <v>147.01499999999999</v>
      </c>
      <c r="AC110" s="10">
        <f>AB110*0.99</f>
        <v>145.54485</v>
      </c>
    </row>
    <row r="111" spans="1:29" x14ac:dyDescent="0.25">
      <c r="A111" s="44"/>
      <c r="B111" s="38"/>
      <c r="C111" s="38"/>
      <c r="D111" s="38"/>
      <c r="E111" s="38"/>
      <c r="F111" s="38"/>
      <c r="G111" s="45"/>
      <c r="H111" s="45">
        <f t="shared" si="42"/>
        <v>0</v>
      </c>
      <c r="I111" s="45">
        <f t="shared" si="42"/>
        <v>0</v>
      </c>
      <c r="J111" s="38"/>
      <c r="K111" s="45">
        <f t="shared" si="35"/>
        <v>0</v>
      </c>
      <c r="L111" s="46"/>
      <c r="M111" s="59">
        <f t="shared" si="36"/>
        <v>0</v>
      </c>
      <c r="N111" s="10">
        <f>M111*0.99</f>
        <v>0</v>
      </c>
      <c r="P111" s="44">
        <v>45159</v>
      </c>
      <c r="Q111" s="38" t="s">
        <v>119</v>
      </c>
      <c r="R111" s="38" t="s">
        <v>213</v>
      </c>
      <c r="S111" s="38" t="s">
        <v>243</v>
      </c>
      <c r="T111" s="38" t="s">
        <v>217</v>
      </c>
      <c r="U111" s="38"/>
      <c r="V111" s="45">
        <v>150</v>
      </c>
      <c r="W111" s="45">
        <f t="shared" si="38"/>
        <v>148.5</v>
      </c>
      <c r="X111" s="45">
        <f t="shared" si="38"/>
        <v>147.01499999999999</v>
      </c>
      <c r="Y111" s="38"/>
      <c r="Z111" s="45">
        <f t="shared" si="39"/>
        <v>145.53</v>
      </c>
      <c r="AA111" s="46">
        <v>674</v>
      </c>
      <c r="AB111" s="59">
        <f t="shared" si="40"/>
        <v>147.01499999999999</v>
      </c>
      <c r="AC111" s="10">
        <f>AB111*0.99</f>
        <v>145.54485</v>
      </c>
    </row>
    <row r="112" spans="1:29" x14ac:dyDescent="0.25">
      <c r="A112" s="44"/>
      <c r="B112" s="38"/>
      <c r="C112" s="38"/>
      <c r="D112" s="38"/>
      <c r="E112" s="38"/>
      <c r="F112" s="38"/>
      <c r="G112" s="45"/>
      <c r="H112" s="45"/>
      <c r="I112" s="45"/>
      <c r="J112" s="38"/>
      <c r="K112" s="45"/>
      <c r="L112" s="46"/>
      <c r="M112" s="46"/>
      <c r="N112" s="10"/>
      <c r="P112" s="44"/>
      <c r="Q112" s="38"/>
      <c r="R112" s="38"/>
      <c r="S112" s="38"/>
      <c r="T112" s="38"/>
      <c r="U112" s="38"/>
      <c r="V112" s="45"/>
      <c r="W112" s="45">
        <f t="shared" si="38"/>
        <v>0</v>
      </c>
      <c r="X112" s="45">
        <f t="shared" si="38"/>
        <v>0</v>
      </c>
      <c r="Y112" s="38"/>
      <c r="Z112" s="45">
        <f t="shared" si="39"/>
        <v>0</v>
      </c>
      <c r="AA112" s="46"/>
      <c r="AB112" s="59">
        <f t="shared" si="40"/>
        <v>0</v>
      </c>
      <c r="AC112" s="10">
        <f>AB112*0.99</f>
        <v>0</v>
      </c>
    </row>
    <row r="113" spans="1:29" x14ac:dyDescent="0.25">
      <c r="A113" s="44"/>
      <c r="B113" s="38"/>
      <c r="C113" s="38"/>
      <c r="D113" s="38"/>
      <c r="E113" s="38"/>
      <c r="F113" s="38"/>
      <c r="G113" s="12" t="s">
        <v>14</v>
      </c>
      <c r="H113" s="13">
        <f>SUM(H93:H112)</f>
        <v>668.25</v>
      </c>
      <c r="I113" s="13"/>
      <c r="J113" s="13" t="s">
        <v>82</v>
      </c>
      <c r="K113" s="13">
        <f>SUM(K93:K112)</f>
        <v>654.88499999999999</v>
      </c>
      <c r="L113" s="13"/>
      <c r="M113" s="13"/>
      <c r="N113" s="13">
        <f>SUM(N93:N112)</f>
        <v>654.95182499999999</v>
      </c>
      <c r="P113" s="44"/>
      <c r="Q113" s="38"/>
      <c r="R113" s="38"/>
      <c r="S113" s="38"/>
      <c r="T113" s="38"/>
      <c r="U113" s="38"/>
      <c r="V113" s="45"/>
      <c r="W113" s="45"/>
      <c r="X113" s="45"/>
      <c r="Y113" s="38"/>
      <c r="Z113" s="45"/>
      <c r="AA113" s="46"/>
      <c r="AB113" s="46"/>
      <c r="AC113" s="10"/>
    </row>
    <row r="114" spans="1:29" x14ac:dyDescent="0.25">
      <c r="A114" s="44"/>
      <c r="B114" s="38"/>
      <c r="C114" s="38"/>
      <c r="D114" s="38"/>
      <c r="E114" s="38"/>
      <c r="F114" s="38"/>
      <c r="G114" s="12" t="s">
        <v>83</v>
      </c>
      <c r="H114" s="47">
        <f>H113*0.99</f>
        <v>661.5675</v>
      </c>
      <c r="I114" s="47"/>
      <c r="J114" s="8"/>
      <c r="K114" s="8"/>
      <c r="L114" s="10"/>
      <c r="M114" s="10"/>
      <c r="N114" s="10"/>
      <c r="P114" s="44"/>
      <c r="Q114" s="38"/>
      <c r="R114" s="38"/>
      <c r="S114" s="38"/>
      <c r="T114" s="38"/>
      <c r="U114" s="38"/>
      <c r="V114" s="12" t="s">
        <v>14</v>
      </c>
      <c r="W114" s="13">
        <f>SUM(W94:W113)</f>
        <v>4172.8500000000004</v>
      </c>
      <c r="X114" s="13"/>
      <c r="Y114" s="13" t="s">
        <v>82</v>
      </c>
      <c r="Z114" s="13">
        <f>SUM(Z94:Z113)</f>
        <v>4089.3930000000005</v>
      </c>
      <c r="AA114" s="13"/>
      <c r="AB114" s="13"/>
      <c r="AC114" s="13">
        <f>SUM(AC94:AC113)</f>
        <v>3396.8102850000005</v>
      </c>
    </row>
    <row r="115" spans="1:29" ht="15.75" x14ac:dyDescent="0.25">
      <c r="A115" s="37"/>
      <c r="B115" s="38"/>
      <c r="C115" s="38"/>
      <c r="D115" s="38"/>
      <c r="E115" s="38"/>
      <c r="F115" s="38"/>
      <c r="G115" s="303" t="s">
        <v>18</v>
      </c>
      <c r="H115" s="304"/>
      <c r="I115" s="304"/>
      <c r="J115" s="305"/>
      <c r="K115" s="55"/>
      <c r="L115" s="42">
        <f>H114-K113</f>
        <v>6.6825000000000045</v>
      </c>
      <c r="M115" s="61"/>
      <c r="N115" s="17"/>
      <c r="P115" s="44"/>
      <c r="Q115" s="38"/>
      <c r="R115" s="38"/>
      <c r="S115" s="38"/>
      <c r="T115" s="38"/>
      <c r="U115" s="38"/>
      <c r="V115" s="12" t="s">
        <v>83</v>
      </c>
      <c r="W115" s="47">
        <f>W114*0.99</f>
        <v>4131.1215000000002</v>
      </c>
      <c r="X115" s="47"/>
      <c r="Y115" s="8"/>
      <c r="Z115" s="8"/>
      <c r="AA115" s="10"/>
      <c r="AB115" s="10"/>
      <c r="AC115" s="10"/>
    </row>
    <row r="116" spans="1:29" ht="15.75" x14ac:dyDescent="0.25">
      <c r="P116" s="37"/>
      <c r="Q116" s="38"/>
      <c r="R116" s="38"/>
      <c r="S116" s="38"/>
      <c r="T116" s="38"/>
      <c r="U116" s="38"/>
      <c r="V116" s="303" t="s">
        <v>18</v>
      </c>
      <c r="W116" s="304"/>
      <c r="X116" s="304"/>
      <c r="Y116" s="305"/>
      <c r="Z116" s="55"/>
      <c r="AA116" s="42">
        <f>W115-Z114</f>
        <v>41.728499999999713</v>
      </c>
      <c r="AB116" s="61"/>
      <c r="AC116" s="17"/>
    </row>
    <row r="123" spans="1:29" ht="26.25" x14ac:dyDescent="0.4">
      <c r="B123" s="302" t="s">
        <v>94</v>
      </c>
      <c r="C123" s="302"/>
      <c r="D123" s="302"/>
      <c r="E123" s="302"/>
      <c r="F123" s="302"/>
    </row>
    <row r="124" spans="1:29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5" t="s">
        <v>7</v>
      </c>
      <c r="H124" s="43" t="s">
        <v>78</v>
      </c>
      <c r="I124" s="43" t="s">
        <v>79</v>
      </c>
      <c r="J124" s="5" t="s">
        <v>28</v>
      </c>
      <c r="K124" s="5" t="s">
        <v>80</v>
      </c>
      <c r="L124" s="5" t="s">
        <v>10</v>
      </c>
      <c r="M124" s="5" t="s">
        <v>81</v>
      </c>
      <c r="N124" s="5" t="s">
        <v>41</v>
      </c>
      <c r="Q124" s="302" t="s">
        <v>99</v>
      </c>
      <c r="R124" s="302"/>
      <c r="S124" s="302"/>
      <c r="T124" s="302"/>
      <c r="U124" s="302"/>
    </row>
    <row r="125" spans="1:29" x14ac:dyDescent="0.25">
      <c r="A125" s="44">
        <v>45175</v>
      </c>
      <c r="B125" s="38" t="s">
        <v>123</v>
      </c>
      <c r="C125" s="38" t="s">
        <v>213</v>
      </c>
      <c r="D125" s="38" t="s">
        <v>333</v>
      </c>
      <c r="E125" s="38" t="s">
        <v>131</v>
      </c>
      <c r="F125" s="38"/>
      <c r="G125" s="45">
        <v>150</v>
      </c>
      <c r="H125" s="45">
        <f t="shared" ref="H125:I133" si="43">G125*0.99</f>
        <v>148.5</v>
      </c>
      <c r="I125" s="45">
        <f t="shared" si="43"/>
        <v>147.01499999999999</v>
      </c>
      <c r="J125" s="45"/>
      <c r="K125" s="45">
        <f>H125*0.98</f>
        <v>145.53</v>
      </c>
      <c r="L125" s="124">
        <v>697</v>
      </c>
      <c r="M125" s="59">
        <f>I125-J125</f>
        <v>147.01499999999999</v>
      </c>
      <c r="N125" s="10">
        <f>M125*0.99</f>
        <v>145.54485</v>
      </c>
      <c r="P125" s="5" t="s">
        <v>1</v>
      </c>
      <c r="Q125" s="5" t="s">
        <v>2</v>
      </c>
      <c r="R125" s="5" t="s">
        <v>3</v>
      </c>
      <c r="S125" s="5" t="s">
        <v>4</v>
      </c>
      <c r="T125" s="5" t="s">
        <v>5</v>
      </c>
      <c r="U125" s="5" t="s">
        <v>6</v>
      </c>
      <c r="V125" s="5" t="s">
        <v>7</v>
      </c>
      <c r="W125" s="43" t="s">
        <v>78</v>
      </c>
      <c r="X125" s="43" t="s">
        <v>79</v>
      </c>
      <c r="Y125" s="5" t="s">
        <v>28</v>
      </c>
      <c r="Z125" s="5" t="s">
        <v>80</v>
      </c>
      <c r="AA125" s="5" t="s">
        <v>10</v>
      </c>
      <c r="AB125" s="5" t="s">
        <v>81</v>
      </c>
      <c r="AC125" s="5" t="s">
        <v>41</v>
      </c>
    </row>
    <row r="126" spans="1:29" x14ac:dyDescent="0.25">
      <c r="A126" s="44">
        <v>45176</v>
      </c>
      <c r="B126" s="38" t="s">
        <v>123</v>
      </c>
      <c r="C126" s="38" t="s">
        <v>213</v>
      </c>
      <c r="D126" s="38" t="s">
        <v>333</v>
      </c>
      <c r="E126" s="38" t="s">
        <v>865</v>
      </c>
      <c r="F126" s="38"/>
      <c r="G126" s="45">
        <v>240</v>
      </c>
      <c r="H126" s="45">
        <f t="shared" si="43"/>
        <v>237.6</v>
      </c>
      <c r="I126" s="45">
        <f t="shared" si="43"/>
        <v>235.22399999999999</v>
      </c>
      <c r="J126" s="45">
        <v>100</v>
      </c>
      <c r="K126" s="45">
        <f t="shared" ref="K126:K132" si="44">H126*0.98</f>
        <v>232.84799999999998</v>
      </c>
      <c r="L126" s="124">
        <v>697</v>
      </c>
      <c r="M126" s="59">
        <f t="shared" ref="M126:M132" si="45">I126-J126</f>
        <v>135.22399999999999</v>
      </c>
      <c r="N126" s="10">
        <f t="shared" ref="N126:N132" si="46">M126*0.99</f>
        <v>133.87175999999999</v>
      </c>
      <c r="P126" s="44">
        <v>45205</v>
      </c>
      <c r="Q126" s="38" t="s">
        <v>689</v>
      </c>
      <c r="R126" s="38" t="s">
        <v>122</v>
      </c>
      <c r="S126" s="38" t="s">
        <v>960</v>
      </c>
      <c r="T126" s="38" t="s">
        <v>118</v>
      </c>
      <c r="U126" s="38"/>
      <c r="V126" s="45">
        <v>340</v>
      </c>
      <c r="W126" s="45">
        <f t="shared" ref="W126:X144" si="47">V126*0.99</f>
        <v>336.6</v>
      </c>
      <c r="X126" s="45">
        <f t="shared" si="47"/>
        <v>333.23400000000004</v>
      </c>
      <c r="Y126" s="45"/>
      <c r="Z126" s="45">
        <f>W126*0.98</f>
        <v>329.86799999999999</v>
      </c>
      <c r="AA126" s="46"/>
      <c r="AB126" s="59">
        <f>X126-Y126</f>
        <v>333.23400000000004</v>
      </c>
      <c r="AC126" s="10">
        <f>AB126*0.99</f>
        <v>329.90166000000005</v>
      </c>
    </row>
    <row r="127" spans="1:29" x14ac:dyDescent="0.25">
      <c r="A127" s="44">
        <v>45177</v>
      </c>
      <c r="B127" s="38" t="s">
        <v>12</v>
      </c>
      <c r="C127" s="38" t="s">
        <v>213</v>
      </c>
      <c r="D127" s="38" t="s">
        <v>333</v>
      </c>
      <c r="E127" s="38" t="s">
        <v>134</v>
      </c>
      <c r="F127" s="38"/>
      <c r="G127" s="45">
        <v>175</v>
      </c>
      <c r="H127" s="45">
        <f t="shared" si="43"/>
        <v>173.25</v>
      </c>
      <c r="I127" s="45">
        <f t="shared" si="43"/>
        <v>171.51750000000001</v>
      </c>
      <c r="J127" s="45"/>
      <c r="K127" s="45">
        <f t="shared" si="44"/>
        <v>169.785</v>
      </c>
      <c r="L127" s="124">
        <v>697</v>
      </c>
      <c r="M127" s="59">
        <f t="shared" si="45"/>
        <v>171.51750000000001</v>
      </c>
      <c r="N127" s="10">
        <f t="shared" si="46"/>
        <v>169.80232500000002</v>
      </c>
      <c r="P127" s="44">
        <v>45208</v>
      </c>
      <c r="Q127" s="38" t="s">
        <v>961</v>
      </c>
      <c r="R127" s="38" t="s">
        <v>122</v>
      </c>
      <c r="S127" s="38" t="s">
        <v>962</v>
      </c>
      <c r="T127" s="38" t="s">
        <v>804</v>
      </c>
      <c r="U127" s="38"/>
      <c r="V127" s="45">
        <v>175</v>
      </c>
      <c r="W127" s="45">
        <f t="shared" si="47"/>
        <v>173.25</v>
      </c>
      <c r="X127" s="45">
        <f t="shared" si="47"/>
        <v>171.51750000000001</v>
      </c>
      <c r="Y127" s="45"/>
      <c r="Z127" s="45">
        <f t="shared" ref="Z127:Z144" si="48">W127*0.98</f>
        <v>169.785</v>
      </c>
      <c r="AA127" s="46"/>
      <c r="AB127" s="59">
        <f t="shared" ref="AB127:AB144" si="49">X127-Y127</f>
        <v>171.51750000000001</v>
      </c>
      <c r="AC127" s="10">
        <f t="shared" ref="AC127:AC139" si="50">AB127*0.99</f>
        <v>169.80232500000002</v>
      </c>
    </row>
    <row r="128" spans="1:29" x14ac:dyDescent="0.25">
      <c r="A128" s="44">
        <v>45177</v>
      </c>
      <c r="B128" s="38" t="s">
        <v>12</v>
      </c>
      <c r="C128" s="38" t="s">
        <v>213</v>
      </c>
      <c r="D128" s="38" t="s">
        <v>913</v>
      </c>
      <c r="E128" s="38"/>
      <c r="F128" s="38"/>
      <c r="G128" s="45">
        <v>40</v>
      </c>
      <c r="H128" s="45">
        <f t="shared" si="43"/>
        <v>39.6</v>
      </c>
      <c r="I128" s="45">
        <f t="shared" si="43"/>
        <v>39.204000000000001</v>
      </c>
      <c r="J128" s="45"/>
      <c r="K128" s="45">
        <f t="shared" si="44"/>
        <v>38.808</v>
      </c>
      <c r="L128" s="124">
        <v>697</v>
      </c>
      <c r="M128" s="59">
        <f t="shared" si="45"/>
        <v>39.204000000000001</v>
      </c>
      <c r="N128" s="10">
        <f t="shared" si="46"/>
        <v>38.811959999999999</v>
      </c>
      <c r="P128" s="44">
        <v>45211</v>
      </c>
      <c r="Q128" s="38" t="s">
        <v>214</v>
      </c>
      <c r="R128" s="38" t="s">
        <v>133</v>
      </c>
      <c r="S128" s="38" t="s">
        <v>960</v>
      </c>
      <c r="T128" s="38" t="s">
        <v>118</v>
      </c>
      <c r="U128" s="38"/>
      <c r="V128" s="45">
        <v>340</v>
      </c>
      <c r="W128" s="45">
        <f t="shared" si="47"/>
        <v>336.6</v>
      </c>
      <c r="X128" s="45">
        <f t="shared" si="47"/>
        <v>333.23400000000004</v>
      </c>
      <c r="Y128" s="45"/>
      <c r="Z128" s="45">
        <f t="shared" si="48"/>
        <v>329.86799999999999</v>
      </c>
      <c r="AA128" s="46"/>
      <c r="AB128" s="59">
        <f t="shared" si="49"/>
        <v>333.23400000000004</v>
      </c>
      <c r="AC128" s="10">
        <f t="shared" si="50"/>
        <v>329.90166000000005</v>
      </c>
    </row>
    <row r="129" spans="1:29" x14ac:dyDescent="0.25">
      <c r="A129" s="44">
        <v>45156</v>
      </c>
      <c r="B129" s="38" t="s">
        <v>123</v>
      </c>
      <c r="C129" s="38" t="s">
        <v>213</v>
      </c>
      <c r="D129" s="38" t="s">
        <v>333</v>
      </c>
      <c r="E129" s="38" t="s">
        <v>134</v>
      </c>
      <c r="F129" s="38"/>
      <c r="G129" s="45">
        <v>175</v>
      </c>
      <c r="H129" s="45">
        <f t="shared" si="43"/>
        <v>173.25</v>
      </c>
      <c r="I129" s="45">
        <f t="shared" si="43"/>
        <v>171.51750000000001</v>
      </c>
      <c r="J129" s="45"/>
      <c r="K129" s="45">
        <f t="shared" si="44"/>
        <v>169.785</v>
      </c>
      <c r="L129" s="124">
        <v>697</v>
      </c>
      <c r="M129" s="59">
        <f t="shared" si="45"/>
        <v>171.51750000000001</v>
      </c>
      <c r="N129" s="10">
        <f t="shared" si="46"/>
        <v>169.80232500000002</v>
      </c>
      <c r="P129" s="44"/>
      <c r="Q129" s="38"/>
      <c r="R129" s="38"/>
      <c r="S129" s="38"/>
      <c r="T129" s="38"/>
      <c r="U129" s="38"/>
      <c r="V129" s="45"/>
      <c r="W129" s="45">
        <f t="shared" si="47"/>
        <v>0</v>
      </c>
      <c r="X129" s="45">
        <f t="shared" si="47"/>
        <v>0</v>
      </c>
      <c r="Y129" s="45"/>
      <c r="Z129" s="45">
        <f t="shared" si="48"/>
        <v>0</v>
      </c>
      <c r="AA129" s="46"/>
      <c r="AB129" s="59">
        <f t="shared" si="49"/>
        <v>0</v>
      </c>
      <c r="AC129" s="10">
        <f t="shared" si="50"/>
        <v>0</v>
      </c>
    </row>
    <row r="130" spans="1:29" x14ac:dyDescent="0.25">
      <c r="A130" s="44">
        <v>45187</v>
      </c>
      <c r="B130" s="38" t="s">
        <v>214</v>
      </c>
      <c r="C130" s="38" t="s">
        <v>133</v>
      </c>
      <c r="D130" s="38" t="s">
        <v>333</v>
      </c>
      <c r="E130" s="38" t="s">
        <v>394</v>
      </c>
      <c r="F130" s="38"/>
      <c r="G130" s="45">
        <v>550</v>
      </c>
      <c r="H130" s="45">
        <f t="shared" si="43"/>
        <v>544.5</v>
      </c>
      <c r="I130" s="45">
        <f t="shared" si="43"/>
        <v>539.05499999999995</v>
      </c>
      <c r="J130" s="45"/>
      <c r="K130" s="45">
        <f t="shared" si="44"/>
        <v>533.61</v>
      </c>
      <c r="L130" s="277">
        <v>698</v>
      </c>
      <c r="M130" s="59">
        <f t="shared" si="45"/>
        <v>539.05499999999995</v>
      </c>
      <c r="N130" s="10">
        <f t="shared" si="46"/>
        <v>533.66444999999999</v>
      </c>
      <c r="P130" s="44"/>
      <c r="Q130" s="38"/>
      <c r="R130" s="38"/>
      <c r="S130" s="38"/>
      <c r="T130" s="38"/>
      <c r="U130" s="38"/>
      <c r="V130" s="45"/>
      <c r="W130" s="45">
        <f t="shared" si="47"/>
        <v>0</v>
      </c>
      <c r="X130" s="45">
        <f t="shared" si="47"/>
        <v>0</v>
      </c>
      <c r="Y130" s="45"/>
      <c r="Z130" s="45">
        <f t="shared" si="48"/>
        <v>0</v>
      </c>
      <c r="AA130" s="46"/>
      <c r="AB130" s="59">
        <f t="shared" si="49"/>
        <v>0</v>
      </c>
      <c r="AC130" s="10">
        <f t="shared" si="50"/>
        <v>0</v>
      </c>
    </row>
    <row r="131" spans="1:29" x14ac:dyDescent="0.25">
      <c r="A131" s="44">
        <v>45187</v>
      </c>
      <c r="B131" s="38" t="s">
        <v>214</v>
      </c>
      <c r="C131" s="38" t="s">
        <v>133</v>
      </c>
      <c r="D131" s="38" t="s">
        <v>914</v>
      </c>
      <c r="E131" s="38"/>
      <c r="F131" s="38"/>
      <c r="G131" s="45">
        <v>42</v>
      </c>
      <c r="H131" s="45">
        <f t="shared" si="43"/>
        <v>41.58</v>
      </c>
      <c r="I131" s="45">
        <f t="shared" si="43"/>
        <v>41.164200000000001</v>
      </c>
      <c r="J131" s="45"/>
      <c r="K131" s="45">
        <f t="shared" si="44"/>
        <v>40.748399999999997</v>
      </c>
      <c r="L131" s="277">
        <v>698</v>
      </c>
      <c r="M131" s="59">
        <f t="shared" si="45"/>
        <v>41.164200000000001</v>
      </c>
      <c r="N131" s="10">
        <f t="shared" si="46"/>
        <v>40.752558000000001</v>
      </c>
      <c r="P131" s="44"/>
      <c r="Q131" s="38"/>
      <c r="R131" s="38"/>
      <c r="S131" s="38"/>
      <c r="T131" s="38"/>
      <c r="U131" s="38"/>
      <c r="V131" s="45"/>
      <c r="W131" s="45">
        <f t="shared" si="47"/>
        <v>0</v>
      </c>
      <c r="X131" s="45">
        <f t="shared" si="47"/>
        <v>0</v>
      </c>
      <c r="Y131" s="45"/>
      <c r="Z131" s="45">
        <f t="shared" si="48"/>
        <v>0</v>
      </c>
      <c r="AA131" s="46"/>
      <c r="AB131" s="59">
        <f t="shared" si="49"/>
        <v>0</v>
      </c>
      <c r="AC131" s="10">
        <f t="shared" si="50"/>
        <v>0</v>
      </c>
    </row>
    <row r="132" spans="1:29" x14ac:dyDescent="0.25">
      <c r="A132" s="44">
        <v>45187</v>
      </c>
      <c r="B132" s="38" t="s">
        <v>214</v>
      </c>
      <c r="C132" s="38" t="s">
        <v>133</v>
      </c>
      <c r="D132" s="38" t="s">
        <v>913</v>
      </c>
      <c r="E132" s="38"/>
      <c r="F132" s="38"/>
      <c r="G132" s="45">
        <v>45</v>
      </c>
      <c r="H132" s="45">
        <f t="shared" si="43"/>
        <v>44.55</v>
      </c>
      <c r="I132" s="45">
        <f t="shared" si="43"/>
        <v>44.104499999999994</v>
      </c>
      <c r="J132" s="45"/>
      <c r="K132" s="45">
        <f t="shared" si="44"/>
        <v>43.658999999999999</v>
      </c>
      <c r="L132" s="277">
        <v>698</v>
      </c>
      <c r="M132" s="59">
        <f t="shared" si="45"/>
        <v>44.104499999999994</v>
      </c>
      <c r="N132" s="10">
        <f t="shared" si="46"/>
        <v>43.663454999999992</v>
      </c>
      <c r="P132" s="44"/>
      <c r="Q132" s="38"/>
      <c r="R132" s="38"/>
      <c r="S132" s="38"/>
      <c r="T132" s="38"/>
      <c r="U132" s="38"/>
      <c r="V132" s="45"/>
      <c r="W132" s="45">
        <f t="shared" si="47"/>
        <v>0</v>
      </c>
      <c r="X132" s="45">
        <f t="shared" si="47"/>
        <v>0</v>
      </c>
      <c r="Y132" s="45"/>
      <c r="Z132" s="45">
        <f t="shared" si="48"/>
        <v>0</v>
      </c>
      <c r="AA132" s="46"/>
      <c r="AB132" s="59">
        <f t="shared" si="49"/>
        <v>0</v>
      </c>
      <c r="AC132" s="10">
        <f t="shared" si="50"/>
        <v>0</v>
      </c>
    </row>
    <row r="133" spans="1:29" x14ac:dyDescent="0.25">
      <c r="A133" s="44">
        <v>44825</v>
      </c>
      <c r="B133" s="38" t="s">
        <v>689</v>
      </c>
      <c r="C133" s="38" t="s">
        <v>122</v>
      </c>
      <c r="D133" s="38" t="s">
        <v>720</v>
      </c>
      <c r="E133" s="38" t="s">
        <v>179</v>
      </c>
      <c r="F133" s="38"/>
      <c r="G133" s="45">
        <v>150</v>
      </c>
      <c r="H133" s="45">
        <f t="shared" si="43"/>
        <v>148.5</v>
      </c>
      <c r="I133" s="45">
        <f t="shared" si="43"/>
        <v>147.01499999999999</v>
      </c>
      <c r="J133" s="45"/>
      <c r="K133" s="45">
        <f>I133*0.96</f>
        <v>141.13439999999997</v>
      </c>
      <c r="L133" s="46"/>
      <c r="M133" s="59">
        <f>I133-J133</f>
        <v>147.01499999999999</v>
      </c>
      <c r="N133" s="10">
        <f>M133*0.96</f>
        <v>141.13439999999997</v>
      </c>
      <c r="P133" s="44"/>
      <c r="Q133" s="38"/>
      <c r="R133" s="38"/>
      <c r="S133" s="38"/>
      <c r="T133" s="38"/>
      <c r="U133" s="38"/>
      <c r="V133" s="45"/>
      <c r="W133" s="45">
        <f t="shared" si="47"/>
        <v>0</v>
      </c>
      <c r="X133" s="45">
        <f t="shared" si="47"/>
        <v>0</v>
      </c>
      <c r="Y133" s="45"/>
      <c r="Z133" s="45">
        <f t="shared" si="48"/>
        <v>0</v>
      </c>
      <c r="AA133" s="46"/>
      <c r="AB133" s="59">
        <f t="shared" si="49"/>
        <v>0</v>
      </c>
      <c r="AC133" s="10">
        <f t="shared" si="50"/>
        <v>0</v>
      </c>
    </row>
    <row r="134" spans="1:29" x14ac:dyDescent="0.25">
      <c r="A134" s="44">
        <v>45191</v>
      </c>
      <c r="B134" s="38" t="s">
        <v>689</v>
      </c>
      <c r="C134" s="38" t="s">
        <v>122</v>
      </c>
      <c r="D134" s="38" t="s">
        <v>333</v>
      </c>
      <c r="E134" s="38" t="s">
        <v>741</v>
      </c>
      <c r="F134" s="38"/>
      <c r="G134" s="45">
        <v>270</v>
      </c>
      <c r="H134" s="45">
        <f t="shared" ref="H134:I143" si="51">G134*0.99</f>
        <v>267.3</v>
      </c>
      <c r="I134" s="45">
        <f>H134*0.99</f>
        <v>264.62700000000001</v>
      </c>
      <c r="J134" s="45">
        <v>120</v>
      </c>
      <c r="K134" s="45">
        <f t="shared" ref="K134:K143" si="52">H134*0.96</f>
        <v>256.608</v>
      </c>
      <c r="L134" s="46"/>
      <c r="M134" s="59">
        <f>I134-J134</f>
        <v>144.62700000000001</v>
      </c>
      <c r="N134" s="10">
        <f t="shared" ref="N134:N143" si="53">M134*0.96</f>
        <v>138.84192000000002</v>
      </c>
      <c r="P134" s="44"/>
      <c r="Q134" s="38"/>
      <c r="R134" s="38"/>
      <c r="S134" s="38"/>
      <c r="T134" s="38"/>
      <c r="U134" s="38"/>
      <c r="V134" s="45"/>
      <c r="W134" s="45">
        <f t="shared" si="47"/>
        <v>0</v>
      </c>
      <c r="X134" s="45">
        <f t="shared" si="47"/>
        <v>0</v>
      </c>
      <c r="Y134" s="45"/>
      <c r="Z134" s="45">
        <f t="shared" si="48"/>
        <v>0</v>
      </c>
      <c r="AA134" s="46"/>
      <c r="AB134" s="59">
        <f t="shared" si="49"/>
        <v>0</v>
      </c>
      <c r="AC134" s="10">
        <f t="shared" si="50"/>
        <v>0</v>
      </c>
    </row>
    <row r="135" spans="1:29" x14ac:dyDescent="0.25">
      <c r="A135" s="44">
        <v>45192</v>
      </c>
      <c r="B135" s="38" t="s">
        <v>123</v>
      </c>
      <c r="C135" s="38" t="s">
        <v>213</v>
      </c>
      <c r="D135" s="38" t="s">
        <v>333</v>
      </c>
      <c r="E135" s="38" t="s">
        <v>804</v>
      </c>
      <c r="F135" s="38"/>
      <c r="G135" s="45">
        <v>240</v>
      </c>
      <c r="H135" s="45">
        <f t="shared" si="51"/>
        <v>237.6</v>
      </c>
      <c r="I135" s="45">
        <f t="shared" si="51"/>
        <v>235.22399999999999</v>
      </c>
      <c r="J135" s="45">
        <v>100</v>
      </c>
      <c r="K135" s="45">
        <f t="shared" si="52"/>
        <v>228.09599999999998</v>
      </c>
      <c r="L135" s="46"/>
      <c r="M135" s="59">
        <f t="shared" ref="M135:M143" si="54">I135-J135</f>
        <v>135.22399999999999</v>
      </c>
      <c r="N135" s="10">
        <f t="shared" si="53"/>
        <v>129.81503999999998</v>
      </c>
      <c r="P135" s="44"/>
      <c r="Q135" s="38"/>
      <c r="R135" s="38"/>
      <c r="S135" s="38"/>
      <c r="T135" s="38"/>
      <c r="U135" s="38"/>
      <c r="V135" s="45"/>
      <c r="W135" s="45">
        <f t="shared" si="47"/>
        <v>0</v>
      </c>
      <c r="X135" s="45">
        <f t="shared" si="47"/>
        <v>0</v>
      </c>
      <c r="Y135" s="45"/>
      <c r="Z135" s="45">
        <f t="shared" si="48"/>
        <v>0</v>
      </c>
      <c r="AA135" s="46"/>
      <c r="AB135" s="59">
        <f t="shared" si="49"/>
        <v>0</v>
      </c>
      <c r="AC135" s="10">
        <f t="shared" si="50"/>
        <v>0</v>
      </c>
    </row>
    <row r="136" spans="1:29" x14ac:dyDescent="0.25">
      <c r="A136" s="44">
        <v>45194</v>
      </c>
      <c r="B136" s="38" t="s">
        <v>123</v>
      </c>
      <c r="C136" s="38" t="s">
        <v>213</v>
      </c>
      <c r="D136" s="38" t="s">
        <v>925</v>
      </c>
      <c r="E136" s="38"/>
      <c r="F136" s="38"/>
      <c r="G136" s="45">
        <v>100</v>
      </c>
      <c r="H136" s="45">
        <f t="shared" si="51"/>
        <v>99</v>
      </c>
      <c r="I136" s="45">
        <f t="shared" si="51"/>
        <v>98.01</v>
      </c>
      <c r="J136" s="45"/>
      <c r="K136" s="45">
        <f t="shared" si="52"/>
        <v>95.039999999999992</v>
      </c>
      <c r="L136" s="46"/>
      <c r="M136" s="59">
        <f t="shared" si="54"/>
        <v>98.01</v>
      </c>
      <c r="N136" s="10">
        <f t="shared" si="53"/>
        <v>94.089600000000004</v>
      </c>
      <c r="P136" s="44"/>
      <c r="Q136" s="38"/>
      <c r="R136" s="38"/>
      <c r="S136" s="38"/>
      <c r="T136" s="38"/>
      <c r="U136" s="38"/>
      <c r="V136" s="45"/>
      <c r="W136" s="45">
        <f t="shared" si="47"/>
        <v>0</v>
      </c>
      <c r="X136" s="45">
        <f t="shared" si="47"/>
        <v>0</v>
      </c>
      <c r="Y136" s="45"/>
      <c r="Z136" s="45">
        <f t="shared" si="48"/>
        <v>0</v>
      </c>
      <c r="AA136" s="46"/>
      <c r="AB136" s="59">
        <f t="shared" si="49"/>
        <v>0</v>
      </c>
      <c r="AC136" s="10">
        <f t="shared" si="50"/>
        <v>0</v>
      </c>
    </row>
    <row r="137" spans="1:29" x14ac:dyDescent="0.25">
      <c r="A137" s="44">
        <v>45197</v>
      </c>
      <c r="B137" s="38" t="s">
        <v>214</v>
      </c>
      <c r="C137" s="38" t="s">
        <v>133</v>
      </c>
      <c r="D137" s="38" t="s">
        <v>333</v>
      </c>
      <c r="E137" s="38" t="s">
        <v>501</v>
      </c>
      <c r="F137" s="38"/>
      <c r="G137" s="45">
        <v>150</v>
      </c>
      <c r="H137" s="45">
        <f t="shared" si="51"/>
        <v>148.5</v>
      </c>
      <c r="I137" s="45">
        <f t="shared" si="51"/>
        <v>147.01499999999999</v>
      </c>
      <c r="J137" s="45"/>
      <c r="K137" s="45">
        <f t="shared" si="52"/>
        <v>142.56</v>
      </c>
      <c r="L137" s="46"/>
      <c r="M137" s="59">
        <f t="shared" si="54"/>
        <v>147.01499999999999</v>
      </c>
      <c r="N137" s="10">
        <f t="shared" si="53"/>
        <v>141.13439999999997</v>
      </c>
      <c r="P137" s="44"/>
      <c r="Q137" s="38"/>
      <c r="R137" s="38"/>
      <c r="S137" s="38"/>
      <c r="T137" s="38"/>
      <c r="U137" s="38"/>
      <c r="V137" s="45"/>
      <c r="W137" s="45">
        <f t="shared" si="47"/>
        <v>0</v>
      </c>
      <c r="X137" s="45">
        <f t="shared" si="47"/>
        <v>0</v>
      </c>
      <c r="Y137" s="45"/>
      <c r="Z137" s="45">
        <f t="shared" si="48"/>
        <v>0</v>
      </c>
      <c r="AA137" s="46"/>
      <c r="AB137" s="59">
        <f t="shared" si="49"/>
        <v>0</v>
      </c>
      <c r="AC137" s="10">
        <f t="shared" si="50"/>
        <v>0</v>
      </c>
    </row>
    <row r="138" spans="1:29" x14ac:dyDescent="0.25">
      <c r="A138" s="44">
        <v>45167</v>
      </c>
      <c r="B138" s="38" t="s">
        <v>214</v>
      </c>
      <c r="C138" s="38" t="s">
        <v>133</v>
      </c>
      <c r="D138" s="38" t="s">
        <v>333</v>
      </c>
      <c r="E138" s="38" t="s">
        <v>131</v>
      </c>
      <c r="F138" s="38"/>
      <c r="G138" s="45">
        <v>150</v>
      </c>
      <c r="H138" s="45">
        <f t="shared" si="51"/>
        <v>148.5</v>
      </c>
      <c r="I138" s="45">
        <f t="shared" si="51"/>
        <v>147.01499999999999</v>
      </c>
      <c r="J138" s="45"/>
      <c r="K138" s="45">
        <f t="shared" si="52"/>
        <v>142.56</v>
      </c>
      <c r="L138" s="46"/>
      <c r="M138" s="59">
        <f t="shared" si="54"/>
        <v>147.01499999999999</v>
      </c>
      <c r="N138" s="10">
        <f t="shared" si="53"/>
        <v>141.13439999999997</v>
      </c>
      <c r="P138" s="44"/>
      <c r="Q138" s="38"/>
      <c r="R138" s="38"/>
      <c r="S138" s="38"/>
      <c r="T138" s="38"/>
      <c r="U138" s="38"/>
      <c r="V138" s="45"/>
      <c r="W138" s="45">
        <f t="shared" si="47"/>
        <v>0</v>
      </c>
      <c r="X138" s="45">
        <f t="shared" si="47"/>
        <v>0</v>
      </c>
      <c r="Y138" s="45"/>
      <c r="Z138" s="45">
        <f t="shared" si="48"/>
        <v>0</v>
      </c>
      <c r="AA138" s="46"/>
      <c r="AB138" s="59">
        <f t="shared" si="49"/>
        <v>0</v>
      </c>
      <c r="AC138" s="10">
        <f t="shared" si="50"/>
        <v>0</v>
      </c>
    </row>
    <row r="139" spans="1:29" x14ac:dyDescent="0.25">
      <c r="A139" s="44">
        <v>45198</v>
      </c>
      <c r="B139" s="38" t="s">
        <v>12</v>
      </c>
      <c r="C139" s="38" t="s">
        <v>213</v>
      </c>
      <c r="D139" s="38" t="s">
        <v>333</v>
      </c>
      <c r="E139" s="38" t="s">
        <v>741</v>
      </c>
      <c r="F139" s="38"/>
      <c r="G139" s="45">
        <v>240</v>
      </c>
      <c r="H139" s="45">
        <f t="shared" si="51"/>
        <v>237.6</v>
      </c>
      <c r="I139" s="45">
        <f t="shared" si="51"/>
        <v>235.22399999999999</v>
      </c>
      <c r="J139" s="60">
        <v>100</v>
      </c>
      <c r="K139" s="45">
        <f t="shared" si="52"/>
        <v>228.09599999999998</v>
      </c>
      <c r="L139" s="46"/>
      <c r="M139" s="59">
        <f t="shared" si="54"/>
        <v>135.22399999999999</v>
      </c>
      <c r="N139" s="10">
        <f t="shared" si="53"/>
        <v>129.81503999999998</v>
      </c>
      <c r="P139" s="44"/>
      <c r="Q139" s="38"/>
      <c r="R139" s="38"/>
      <c r="S139" s="38"/>
      <c r="T139" s="38"/>
      <c r="U139" s="38"/>
      <c r="V139" s="45"/>
      <c r="W139" s="45">
        <f t="shared" si="47"/>
        <v>0</v>
      </c>
      <c r="X139" s="45">
        <f t="shared" si="47"/>
        <v>0</v>
      </c>
      <c r="Y139" s="45"/>
      <c r="Z139" s="45">
        <f t="shared" si="48"/>
        <v>0</v>
      </c>
      <c r="AA139" s="46"/>
      <c r="AB139" s="59">
        <f t="shared" si="49"/>
        <v>0</v>
      </c>
      <c r="AC139" s="10">
        <f t="shared" si="50"/>
        <v>0</v>
      </c>
    </row>
    <row r="140" spans="1:29" x14ac:dyDescent="0.25">
      <c r="A140" s="44">
        <v>45198</v>
      </c>
      <c r="B140" s="38" t="s">
        <v>946</v>
      </c>
      <c r="C140" s="38" t="s">
        <v>213</v>
      </c>
      <c r="D140" s="38"/>
      <c r="E140" s="38"/>
      <c r="F140" s="38"/>
      <c r="G140" s="45">
        <v>100</v>
      </c>
      <c r="H140" s="45">
        <f t="shared" si="51"/>
        <v>99</v>
      </c>
      <c r="I140" s="45">
        <f t="shared" si="51"/>
        <v>98.01</v>
      </c>
      <c r="J140" s="60"/>
      <c r="K140" s="45">
        <f t="shared" si="52"/>
        <v>95.039999999999992</v>
      </c>
      <c r="L140" s="46"/>
      <c r="M140" s="59">
        <f t="shared" si="54"/>
        <v>98.01</v>
      </c>
      <c r="N140" s="10">
        <f t="shared" si="53"/>
        <v>94.089600000000004</v>
      </c>
      <c r="P140" s="44"/>
      <c r="Q140" s="38"/>
      <c r="R140" s="38"/>
      <c r="S140" s="38"/>
      <c r="T140" s="38"/>
      <c r="U140" s="38"/>
      <c r="V140" s="45"/>
      <c r="W140" s="45">
        <f t="shared" si="47"/>
        <v>0</v>
      </c>
      <c r="X140" s="45">
        <f t="shared" si="47"/>
        <v>0</v>
      </c>
      <c r="Y140" s="60"/>
      <c r="Z140" s="45">
        <f t="shared" si="48"/>
        <v>0</v>
      </c>
      <c r="AA140" s="46"/>
      <c r="AB140" s="59">
        <f t="shared" si="49"/>
        <v>0</v>
      </c>
      <c r="AC140" s="10">
        <f>AB140*0.99</f>
        <v>0</v>
      </c>
    </row>
    <row r="141" spans="1:29" x14ac:dyDescent="0.25">
      <c r="A141" s="44">
        <v>45199</v>
      </c>
      <c r="B141" s="38" t="s">
        <v>12</v>
      </c>
      <c r="C141" s="38" t="s">
        <v>122</v>
      </c>
      <c r="D141" s="38" t="s">
        <v>333</v>
      </c>
      <c r="E141" s="38" t="s">
        <v>131</v>
      </c>
      <c r="F141" s="38"/>
      <c r="G141" s="45">
        <v>150</v>
      </c>
      <c r="H141" s="45">
        <f t="shared" si="51"/>
        <v>148.5</v>
      </c>
      <c r="I141" s="45">
        <f t="shared" si="51"/>
        <v>147.01499999999999</v>
      </c>
      <c r="J141" s="45"/>
      <c r="K141" s="45">
        <f t="shared" si="52"/>
        <v>142.56</v>
      </c>
      <c r="L141" s="46"/>
      <c r="M141" s="59">
        <f t="shared" si="54"/>
        <v>147.01499999999999</v>
      </c>
      <c r="N141" s="10">
        <f t="shared" si="53"/>
        <v>141.13439999999997</v>
      </c>
      <c r="P141" s="44"/>
      <c r="Q141" s="38"/>
      <c r="R141" s="38"/>
      <c r="S141" s="38"/>
      <c r="T141" s="38"/>
      <c r="U141" s="38"/>
      <c r="V141" s="45"/>
      <c r="W141" s="45">
        <f t="shared" si="47"/>
        <v>0</v>
      </c>
      <c r="X141" s="45">
        <f t="shared" si="47"/>
        <v>0</v>
      </c>
      <c r="Y141" s="60"/>
      <c r="Z141" s="45">
        <f t="shared" si="48"/>
        <v>0</v>
      </c>
      <c r="AA141" s="46"/>
      <c r="AB141" s="59">
        <f t="shared" si="49"/>
        <v>0</v>
      </c>
      <c r="AC141" s="10">
        <f>AB141*0.99</f>
        <v>0</v>
      </c>
    </row>
    <row r="142" spans="1:29" x14ac:dyDescent="0.25">
      <c r="A142" s="44"/>
      <c r="B142" s="38"/>
      <c r="C142" s="38"/>
      <c r="D142" s="38"/>
      <c r="E142" s="38"/>
      <c r="F142" s="38"/>
      <c r="G142" s="45"/>
      <c r="H142" s="45">
        <f t="shared" si="51"/>
        <v>0</v>
      </c>
      <c r="I142" s="45">
        <f t="shared" si="51"/>
        <v>0</v>
      </c>
      <c r="J142" s="38"/>
      <c r="K142" s="45">
        <f t="shared" si="52"/>
        <v>0</v>
      </c>
      <c r="L142" s="46"/>
      <c r="M142" s="59">
        <f t="shared" si="54"/>
        <v>0</v>
      </c>
      <c r="N142" s="10">
        <f t="shared" si="53"/>
        <v>0</v>
      </c>
      <c r="P142" s="44"/>
      <c r="Q142" s="38"/>
      <c r="R142" s="38"/>
      <c r="S142" s="38"/>
      <c r="T142" s="38"/>
      <c r="U142" s="38"/>
      <c r="V142" s="45"/>
      <c r="W142" s="45">
        <f t="shared" si="47"/>
        <v>0</v>
      </c>
      <c r="X142" s="45">
        <f t="shared" si="47"/>
        <v>0</v>
      </c>
      <c r="Y142" s="45"/>
      <c r="Z142" s="45">
        <f t="shared" si="48"/>
        <v>0</v>
      </c>
      <c r="AA142" s="46"/>
      <c r="AB142" s="59">
        <f t="shared" si="49"/>
        <v>0</v>
      </c>
      <c r="AC142" s="10">
        <f>AB142*0.99</f>
        <v>0</v>
      </c>
    </row>
    <row r="143" spans="1:29" x14ac:dyDescent="0.25">
      <c r="A143" s="44"/>
      <c r="B143" s="38"/>
      <c r="C143" s="38"/>
      <c r="D143" s="38"/>
      <c r="E143" s="38"/>
      <c r="F143" s="38"/>
      <c r="G143" s="45"/>
      <c r="H143" s="45">
        <f t="shared" si="51"/>
        <v>0</v>
      </c>
      <c r="I143" s="45">
        <f t="shared" si="51"/>
        <v>0</v>
      </c>
      <c r="J143" s="38"/>
      <c r="K143" s="45">
        <f t="shared" si="52"/>
        <v>0</v>
      </c>
      <c r="L143" s="46"/>
      <c r="M143" s="59">
        <f t="shared" si="54"/>
        <v>0</v>
      </c>
      <c r="N143" s="10">
        <f t="shared" si="53"/>
        <v>0</v>
      </c>
      <c r="P143" s="44"/>
      <c r="Q143" s="38"/>
      <c r="R143" s="38"/>
      <c r="S143" s="38"/>
      <c r="T143" s="38"/>
      <c r="U143" s="38"/>
      <c r="V143" s="45"/>
      <c r="W143" s="45">
        <f t="shared" si="47"/>
        <v>0</v>
      </c>
      <c r="X143" s="45">
        <f t="shared" si="47"/>
        <v>0</v>
      </c>
      <c r="Y143" s="38"/>
      <c r="Z143" s="45">
        <f t="shared" si="48"/>
        <v>0</v>
      </c>
      <c r="AA143" s="46"/>
      <c r="AB143" s="59">
        <f t="shared" si="49"/>
        <v>0</v>
      </c>
      <c r="AC143" s="10">
        <f>AB143*0.99</f>
        <v>0</v>
      </c>
    </row>
    <row r="144" spans="1:29" x14ac:dyDescent="0.25">
      <c r="A144" s="44"/>
      <c r="B144" s="38"/>
      <c r="C144" s="38"/>
      <c r="D144" s="38"/>
      <c r="E144" s="38"/>
      <c r="F144" s="38"/>
      <c r="G144" s="45"/>
      <c r="H144" s="45"/>
      <c r="I144" s="45"/>
      <c r="J144" s="38"/>
      <c r="K144" s="45"/>
      <c r="L144" s="46"/>
      <c r="M144" s="46"/>
      <c r="N144" s="10">
        <f t="shared" ref="N144" si="55">M144*0.97</f>
        <v>0</v>
      </c>
      <c r="P144" s="44"/>
      <c r="Q144" s="38"/>
      <c r="R144" s="38"/>
      <c r="S144" s="38"/>
      <c r="T144" s="38"/>
      <c r="U144" s="38"/>
      <c r="V144" s="45"/>
      <c r="W144" s="45">
        <f t="shared" si="47"/>
        <v>0</v>
      </c>
      <c r="X144" s="45">
        <f t="shared" si="47"/>
        <v>0</v>
      </c>
      <c r="Y144" s="38"/>
      <c r="Z144" s="45">
        <f t="shared" si="48"/>
        <v>0</v>
      </c>
      <c r="AA144" s="46"/>
      <c r="AB144" s="59">
        <f t="shared" si="49"/>
        <v>0</v>
      </c>
      <c r="AC144" s="10">
        <f>AB144*0.99</f>
        <v>0</v>
      </c>
    </row>
    <row r="145" spans="1:29" x14ac:dyDescent="0.25">
      <c r="A145" s="44"/>
      <c r="B145" s="38"/>
      <c r="C145" s="38"/>
      <c r="D145" s="38"/>
      <c r="E145" s="38"/>
      <c r="F145" s="38"/>
      <c r="G145" s="12" t="s">
        <v>14</v>
      </c>
      <c r="H145" s="13">
        <f>SUM(H125:H144)</f>
        <v>2937.33</v>
      </c>
      <c r="I145" s="13"/>
      <c r="J145" s="13" t="s">
        <v>82</v>
      </c>
      <c r="K145" s="13">
        <f>SUM(K125:K144)</f>
        <v>2846.4677999999999</v>
      </c>
      <c r="L145" s="13"/>
      <c r="M145" s="13"/>
      <c r="N145" s="13">
        <f>SUM(N125:N144)</f>
        <v>2427.1024829999992</v>
      </c>
      <c r="P145" s="44"/>
      <c r="Q145" s="38"/>
      <c r="R145" s="38"/>
      <c r="S145" s="38"/>
      <c r="T145" s="38"/>
      <c r="U145" s="38"/>
      <c r="V145" s="45"/>
      <c r="W145" s="45"/>
      <c r="X145" s="45"/>
      <c r="Y145" s="38"/>
      <c r="Z145" s="45"/>
      <c r="AA145" s="46"/>
      <c r="AB145" s="46"/>
      <c r="AC145" s="10"/>
    </row>
    <row r="146" spans="1:29" x14ac:dyDescent="0.25">
      <c r="A146" s="44"/>
      <c r="B146" s="38"/>
      <c r="C146" s="38"/>
      <c r="D146" s="38"/>
      <c r="E146" s="38"/>
      <c r="F146" s="38"/>
      <c r="G146" s="12" t="s">
        <v>83</v>
      </c>
      <c r="H146" s="47">
        <f>H145*0.99</f>
        <v>2907.9566999999997</v>
      </c>
      <c r="I146" s="47"/>
      <c r="J146" s="8"/>
      <c r="K146" s="8"/>
      <c r="L146" s="10"/>
      <c r="M146" s="10"/>
      <c r="N146" s="10"/>
      <c r="P146" s="44"/>
      <c r="Q146" s="38"/>
      <c r="R146" s="38"/>
      <c r="S146" s="38"/>
      <c r="T146" s="38"/>
      <c r="U146" s="38"/>
      <c r="V146" s="12" t="s">
        <v>14</v>
      </c>
      <c r="W146" s="13">
        <f>SUM(W126:W145)</f>
        <v>846.45</v>
      </c>
      <c r="X146" s="13"/>
      <c r="Y146" s="13" t="s">
        <v>82</v>
      </c>
      <c r="Z146" s="13">
        <f>SUM(Z126:Z145)</f>
        <v>829.52099999999996</v>
      </c>
      <c r="AA146" s="13"/>
      <c r="AB146" s="13"/>
      <c r="AC146" s="13">
        <f>SUM(AC126:AC145)</f>
        <v>829.6056450000001</v>
      </c>
    </row>
    <row r="147" spans="1:29" ht="15.75" x14ac:dyDescent="0.25">
      <c r="A147" s="37"/>
      <c r="B147" s="38"/>
      <c r="C147" s="38"/>
      <c r="D147" s="38"/>
      <c r="E147" s="38"/>
      <c r="F147" s="38"/>
      <c r="G147" s="303" t="s">
        <v>18</v>
      </c>
      <c r="H147" s="304"/>
      <c r="I147" s="304"/>
      <c r="J147" s="305"/>
      <c r="K147" s="55"/>
      <c r="L147" s="42">
        <f>H146-K145</f>
        <v>61.48889999999983</v>
      </c>
      <c r="M147" s="61"/>
      <c r="N147" s="17"/>
      <c r="P147" s="44"/>
      <c r="Q147" s="38"/>
      <c r="R147" s="38"/>
      <c r="S147" s="38"/>
      <c r="T147" s="38"/>
      <c r="U147" s="38"/>
      <c r="V147" s="12" t="s">
        <v>83</v>
      </c>
      <c r="W147" s="47">
        <f>W146*0.99</f>
        <v>837.9855</v>
      </c>
      <c r="X147" s="47"/>
      <c r="Y147" s="8"/>
      <c r="Z147" s="8"/>
      <c r="AA147" s="10"/>
      <c r="AB147" s="10"/>
      <c r="AC147" s="10"/>
    </row>
    <row r="148" spans="1:29" ht="15.75" x14ac:dyDescent="0.25">
      <c r="P148" s="37"/>
      <c r="Q148" s="38"/>
      <c r="R148" s="38"/>
      <c r="S148" s="38"/>
      <c r="T148" s="38"/>
      <c r="U148" s="38"/>
      <c r="V148" s="303" t="s">
        <v>18</v>
      </c>
      <c r="W148" s="304"/>
      <c r="X148" s="304"/>
      <c r="Y148" s="305"/>
      <c r="Z148" s="55"/>
      <c r="AA148" s="42">
        <f>W147-Z146</f>
        <v>8.4645000000000437</v>
      </c>
      <c r="AB148" s="61"/>
      <c r="AC148" s="17"/>
    </row>
    <row r="153" spans="1:29" ht="26.25" x14ac:dyDescent="0.4">
      <c r="B153" s="302" t="s">
        <v>96</v>
      </c>
      <c r="C153" s="302"/>
      <c r="D153" s="302"/>
      <c r="E153" s="302"/>
      <c r="F153" s="302"/>
    </row>
    <row r="154" spans="1:29" ht="26.25" x14ac:dyDescent="0.4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6</v>
      </c>
      <c r="G154" s="5" t="s">
        <v>7</v>
      </c>
      <c r="H154" s="43" t="s">
        <v>78</v>
      </c>
      <c r="I154" s="43" t="s">
        <v>79</v>
      </c>
      <c r="J154" s="5" t="s">
        <v>28</v>
      </c>
      <c r="K154" s="5" t="s">
        <v>80</v>
      </c>
      <c r="L154" s="5" t="s">
        <v>10</v>
      </c>
      <c r="M154" s="5" t="s">
        <v>81</v>
      </c>
      <c r="N154" s="5" t="s">
        <v>41</v>
      </c>
      <c r="Q154" s="302" t="s">
        <v>0</v>
      </c>
      <c r="R154" s="302"/>
      <c r="S154" s="302"/>
      <c r="T154" s="302"/>
      <c r="U154" s="302"/>
    </row>
    <row r="155" spans="1:29" x14ac:dyDescent="0.25">
      <c r="A155" s="44"/>
      <c r="B155" s="38"/>
      <c r="C155" s="38"/>
      <c r="D155" s="38"/>
      <c r="E155" s="38"/>
      <c r="F155" s="38"/>
      <c r="G155" s="45"/>
      <c r="H155" s="45">
        <f t="shared" ref="H155:I173" si="56">G155*0.99</f>
        <v>0</v>
      </c>
      <c r="I155" s="45">
        <f t="shared" si="56"/>
        <v>0</v>
      </c>
      <c r="J155" s="45"/>
      <c r="K155" s="45">
        <f>H155*0.98</f>
        <v>0</v>
      </c>
      <c r="L155" s="46"/>
      <c r="M155" s="59">
        <f>I155-J155</f>
        <v>0</v>
      </c>
      <c r="N155" s="10">
        <f>M155*0.95</f>
        <v>0</v>
      </c>
      <c r="P155" s="5" t="s">
        <v>1</v>
      </c>
      <c r="Q155" s="5" t="s">
        <v>2</v>
      </c>
      <c r="R155" s="5" t="s">
        <v>3</v>
      </c>
      <c r="S155" s="5" t="s">
        <v>4</v>
      </c>
      <c r="T155" s="5" t="s">
        <v>5</v>
      </c>
      <c r="U155" s="5" t="s">
        <v>6</v>
      </c>
      <c r="V155" s="5" t="s">
        <v>7</v>
      </c>
      <c r="W155" s="43" t="s">
        <v>78</v>
      </c>
      <c r="X155" s="43" t="s">
        <v>79</v>
      </c>
      <c r="Y155" s="5" t="s">
        <v>28</v>
      </c>
      <c r="Z155" s="5" t="s">
        <v>80</v>
      </c>
      <c r="AA155" s="5" t="s">
        <v>10</v>
      </c>
      <c r="AB155" s="5" t="s">
        <v>81</v>
      </c>
      <c r="AC155" s="5" t="s">
        <v>41</v>
      </c>
    </row>
    <row r="156" spans="1:29" x14ac:dyDescent="0.25">
      <c r="A156" s="44"/>
      <c r="B156" s="38"/>
      <c r="C156" s="38"/>
      <c r="D156" s="38"/>
      <c r="E156" s="38"/>
      <c r="F156" s="38"/>
      <c r="G156" s="45"/>
      <c r="H156" s="45">
        <f t="shared" si="56"/>
        <v>0</v>
      </c>
      <c r="I156" s="45">
        <f t="shared" si="56"/>
        <v>0</v>
      </c>
      <c r="J156" s="45"/>
      <c r="K156" s="45">
        <f t="shared" ref="K156:K173" si="57">H156*0.98</f>
        <v>0</v>
      </c>
      <c r="L156" s="46"/>
      <c r="M156" s="59">
        <f t="shared" ref="M156:M173" si="58">I156-J156</f>
        <v>0</v>
      </c>
      <c r="N156" s="10">
        <f t="shared" ref="N156:N168" si="59">M156*0.99</f>
        <v>0</v>
      </c>
      <c r="P156" s="44"/>
      <c r="Q156" s="38"/>
      <c r="R156" s="38"/>
      <c r="S156" s="38"/>
      <c r="T156" s="38"/>
      <c r="U156" s="38"/>
      <c r="V156" s="45"/>
      <c r="W156" s="45">
        <f t="shared" ref="W156:X174" si="60">V156*0.99</f>
        <v>0</v>
      </c>
      <c r="X156" s="45">
        <f t="shared" si="60"/>
        <v>0</v>
      </c>
      <c r="Y156" s="45"/>
      <c r="Z156" s="45">
        <f>W156*0.98</f>
        <v>0</v>
      </c>
      <c r="AA156" s="46"/>
      <c r="AB156" s="59">
        <f>X156-Y156</f>
        <v>0</v>
      </c>
      <c r="AC156" s="10">
        <f>AB156*0.99</f>
        <v>0</v>
      </c>
    </row>
    <row r="157" spans="1:29" x14ac:dyDescent="0.25">
      <c r="A157" s="44"/>
      <c r="B157" s="38"/>
      <c r="C157" s="38"/>
      <c r="D157" s="38"/>
      <c r="E157" s="38"/>
      <c r="F157" s="38"/>
      <c r="G157" s="45"/>
      <c r="H157" s="45">
        <f t="shared" si="56"/>
        <v>0</v>
      </c>
      <c r="I157" s="45">
        <f t="shared" si="56"/>
        <v>0</v>
      </c>
      <c r="J157" s="45"/>
      <c r="K157" s="45">
        <f t="shared" si="57"/>
        <v>0</v>
      </c>
      <c r="L157" s="46"/>
      <c r="M157" s="59">
        <f t="shared" si="58"/>
        <v>0</v>
      </c>
      <c r="N157" s="10">
        <f t="shared" si="59"/>
        <v>0</v>
      </c>
      <c r="P157" s="44"/>
      <c r="Q157" s="38"/>
      <c r="R157" s="38"/>
      <c r="S157" s="38"/>
      <c r="T157" s="38"/>
      <c r="U157" s="38"/>
      <c r="V157" s="45"/>
      <c r="W157" s="45">
        <f t="shared" si="60"/>
        <v>0</v>
      </c>
      <c r="X157" s="45">
        <f t="shared" si="60"/>
        <v>0</v>
      </c>
      <c r="Y157" s="45"/>
      <c r="Z157" s="45">
        <f t="shared" ref="Z157:Z174" si="61">W157*0.98</f>
        <v>0</v>
      </c>
      <c r="AA157" s="46"/>
      <c r="AB157" s="59">
        <f t="shared" ref="AB157:AB174" si="62">X157-Y157</f>
        <v>0</v>
      </c>
      <c r="AC157" s="10">
        <f t="shared" ref="AC157:AC169" si="63">AB157*0.99</f>
        <v>0</v>
      </c>
    </row>
    <row r="158" spans="1:29" x14ac:dyDescent="0.25">
      <c r="A158" s="44"/>
      <c r="B158" s="38"/>
      <c r="C158" s="38"/>
      <c r="D158" s="38"/>
      <c r="E158" s="38"/>
      <c r="F158" s="38"/>
      <c r="G158" s="45"/>
      <c r="H158" s="45">
        <f t="shared" si="56"/>
        <v>0</v>
      </c>
      <c r="I158" s="45">
        <f t="shared" si="56"/>
        <v>0</v>
      </c>
      <c r="J158" s="45"/>
      <c r="K158" s="45">
        <f t="shared" si="57"/>
        <v>0</v>
      </c>
      <c r="L158" s="46"/>
      <c r="M158" s="59">
        <f t="shared" si="58"/>
        <v>0</v>
      </c>
      <c r="N158" s="10">
        <f t="shared" si="59"/>
        <v>0</v>
      </c>
      <c r="P158" s="44"/>
      <c r="Q158" s="38"/>
      <c r="R158" s="38"/>
      <c r="S158" s="38"/>
      <c r="T158" s="38"/>
      <c r="U158" s="38"/>
      <c r="V158" s="45"/>
      <c r="W158" s="45">
        <f t="shared" si="60"/>
        <v>0</v>
      </c>
      <c r="X158" s="45">
        <f t="shared" si="60"/>
        <v>0</v>
      </c>
      <c r="Y158" s="45"/>
      <c r="Z158" s="45">
        <f t="shared" si="61"/>
        <v>0</v>
      </c>
      <c r="AA158" s="46"/>
      <c r="AB158" s="59">
        <f t="shared" si="62"/>
        <v>0</v>
      </c>
      <c r="AC158" s="10">
        <f t="shared" si="63"/>
        <v>0</v>
      </c>
    </row>
    <row r="159" spans="1:29" x14ac:dyDescent="0.25">
      <c r="A159" s="44"/>
      <c r="B159" s="38"/>
      <c r="C159" s="38"/>
      <c r="D159" s="38"/>
      <c r="E159" s="38"/>
      <c r="F159" s="38"/>
      <c r="G159" s="45"/>
      <c r="H159" s="45">
        <f t="shared" si="56"/>
        <v>0</v>
      </c>
      <c r="I159" s="45">
        <f t="shared" si="56"/>
        <v>0</v>
      </c>
      <c r="J159" s="45"/>
      <c r="K159" s="45">
        <f t="shared" si="57"/>
        <v>0</v>
      </c>
      <c r="L159" s="46"/>
      <c r="M159" s="59">
        <f t="shared" si="58"/>
        <v>0</v>
      </c>
      <c r="N159" s="10">
        <f t="shared" si="59"/>
        <v>0</v>
      </c>
      <c r="P159" s="44"/>
      <c r="Q159" s="38"/>
      <c r="R159" s="38"/>
      <c r="S159" s="38"/>
      <c r="T159" s="38"/>
      <c r="U159" s="38"/>
      <c r="V159" s="45"/>
      <c r="W159" s="45">
        <f t="shared" si="60"/>
        <v>0</v>
      </c>
      <c r="X159" s="45">
        <f t="shared" si="60"/>
        <v>0</v>
      </c>
      <c r="Y159" s="45"/>
      <c r="Z159" s="45">
        <f t="shared" si="61"/>
        <v>0</v>
      </c>
      <c r="AA159" s="46"/>
      <c r="AB159" s="59">
        <f t="shared" si="62"/>
        <v>0</v>
      </c>
      <c r="AC159" s="10">
        <f t="shared" si="63"/>
        <v>0</v>
      </c>
    </row>
    <row r="160" spans="1:29" x14ac:dyDescent="0.25">
      <c r="A160" s="44"/>
      <c r="B160" s="38"/>
      <c r="C160" s="38"/>
      <c r="D160" s="38"/>
      <c r="E160" s="38"/>
      <c r="F160" s="38"/>
      <c r="G160" s="45"/>
      <c r="H160" s="45">
        <f t="shared" si="56"/>
        <v>0</v>
      </c>
      <c r="I160" s="45">
        <f t="shared" si="56"/>
        <v>0</v>
      </c>
      <c r="J160" s="45"/>
      <c r="K160" s="45">
        <f t="shared" si="57"/>
        <v>0</v>
      </c>
      <c r="L160" s="46"/>
      <c r="M160" s="59">
        <f t="shared" si="58"/>
        <v>0</v>
      </c>
      <c r="N160" s="10">
        <f t="shared" si="59"/>
        <v>0</v>
      </c>
      <c r="P160" s="44"/>
      <c r="Q160" s="38"/>
      <c r="R160" s="38"/>
      <c r="S160" s="38"/>
      <c r="T160" s="38"/>
      <c r="U160" s="38"/>
      <c r="V160" s="45"/>
      <c r="W160" s="45">
        <f t="shared" si="60"/>
        <v>0</v>
      </c>
      <c r="X160" s="45">
        <f t="shared" si="60"/>
        <v>0</v>
      </c>
      <c r="Y160" s="45"/>
      <c r="Z160" s="45">
        <f t="shared" si="61"/>
        <v>0</v>
      </c>
      <c r="AA160" s="46"/>
      <c r="AB160" s="59">
        <f t="shared" si="62"/>
        <v>0</v>
      </c>
      <c r="AC160" s="10">
        <f t="shared" si="63"/>
        <v>0</v>
      </c>
    </row>
    <row r="161" spans="1:29" x14ac:dyDescent="0.25">
      <c r="A161" s="44"/>
      <c r="B161" s="38"/>
      <c r="C161" s="38"/>
      <c r="D161" s="38"/>
      <c r="E161" s="38"/>
      <c r="F161" s="38"/>
      <c r="G161" s="45"/>
      <c r="H161" s="45">
        <f t="shared" si="56"/>
        <v>0</v>
      </c>
      <c r="I161" s="45">
        <f t="shared" si="56"/>
        <v>0</v>
      </c>
      <c r="J161" s="45"/>
      <c r="K161" s="45">
        <f t="shared" si="57"/>
        <v>0</v>
      </c>
      <c r="L161" s="46"/>
      <c r="M161" s="59">
        <f t="shared" si="58"/>
        <v>0</v>
      </c>
      <c r="N161" s="10">
        <f t="shared" si="59"/>
        <v>0</v>
      </c>
      <c r="P161" s="44"/>
      <c r="Q161" s="38"/>
      <c r="R161" s="38"/>
      <c r="S161" s="38"/>
      <c r="T161" s="38"/>
      <c r="U161" s="38"/>
      <c r="V161" s="45"/>
      <c r="W161" s="45">
        <f t="shared" si="60"/>
        <v>0</v>
      </c>
      <c r="X161" s="45">
        <f t="shared" si="60"/>
        <v>0</v>
      </c>
      <c r="Y161" s="45"/>
      <c r="Z161" s="45">
        <f t="shared" si="61"/>
        <v>0</v>
      </c>
      <c r="AA161" s="46"/>
      <c r="AB161" s="59">
        <f t="shared" si="62"/>
        <v>0</v>
      </c>
      <c r="AC161" s="10">
        <f t="shared" si="63"/>
        <v>0</v>
      </c>
    </row>
    <row r="162" spans="1:29" x14ac:dyDescent="0.25">
      <c r="A162" s="44"/>
      <c r="B162" s="38"/>
      <c r="C162" s="38"/>
      <c r="D162" s="38"/>
      <c r="E162" s="38"/>
      <c r="F162" s="38"/>
      <c r="G162" s="45"/>
      <c r="H162" s="45">
        <f t="shared" si="56"/>
        <v>0</v>
      </c>
      <c r="I162" s="45">
        <f t="shared" si="56"/>
        <v>0</v>
      </c>
      <c r="J162" s="45"/>
      <c r="K162" s="45">
        <f t="shared" si="57"/>
        <v>0</v>
      </c>
      <c r="L162" s="46"/>
      <c r="M162" s="59">
        <f t="shared" si="58"/>
        <v>0</v>
      </c>
      <c r="N162" s="10">
        <f t="shared" si="59"/>
        <v>0</v>
      </c>
      <c r="P162" s="44"/>
      <c r="Q162" s="38"/>
      <c r="R162" s="38"/>
      <c r="S162" s="38"/>
      <c r="T162" s="38"/>
      <c r="U162" s="38"/>
      <c r="V162" s="45"/>
      <c r="W162" s="45">
        <f t="shared" si="60"/>
        <v>0</v>
      </c>
      <c r="X162" s="45">
        <f t="shared" si="60"/>
        <v>0</v>
      </c>
      <c r="Y162" s="45"/>
      <c r="Z162" s="45">
        <f t="shared" si="61"/>
        <v>0</v>
      </c>
      <c r="AA162" s="46"/>
      <c r="AB162" s="59">
        <f t="shared" si="62"/>
        <v>0</v>
      </c>
      <c r="AC162" s="10">
        <f t="shared" si="63"/>
        <v>0</v>
      </c>
    </row>
    <row r="163" spans="1:29" x14ac:dyDescent="0.25">
      <c r="A163" s="44"/>
      <c r="B163" s="38"/>
      <c r="C163" s="38"/>
      <c r="D163" s="38"/>
      <c r="E163" s="38"/>
      <c r="F163" s="38"/>
      <c r="G163" s="45"/>
      <c r="H163" s="45">
        <f t="shared" si="56"/>
        <v>0</v>
      </c>
      <c r="I163" s="45">
        <f t="shared" si="56"/>
        <v>0</v>
      </c>
      <c r="J163" s="45"/>
      <c r="K163" s="45">
        <f t="shared" si="57"/>
        <v>0</v>
      </c>
      <c r="L163" s="46"/>
      <c r="M163" s="59">
        <f t="shared" si="58"/>
        <v>0</v>
      </c>
      <c r="N163" s="10">
        <f t="shared" si="59"/>
        <v>0</v>
      </c>
      <c r="P163" s="44"/>
      <c r="Q163" s="38"/>
      <c r="R163" s="38"/>
      <c r="S163" s="38"/>
      <c r="T163" s="38"/>
      <c r="U163" s="38"/>
      <c r="V163" s="45"/>
      <c r="W163" s="45">
        <f t="shared" si="60"/>
        <v>0</v>
      </c>
      <c r="X163" s="45">
        <f t="shared" si="60"/>
        <v>0</v>
      </c>
      <c r="Y163" s="45"/>
      <c r="Z163" s="45">
        <f t="shared" si="61"/>
        <v>0</v>
      </c>
      <c r="AA163" s="46"/>
      <c r="AB163" s="59">
        <f t="shared" si="62"/>
        <v>0</v>
      </c>
      <c r="AC163" s="10">
        <f t="shared" si="63"/>
        <v>0</v>
      </c>
    </row>
    <row r="164" spans="1:29" x14ac:dyDescent="0.25">
      <c r="A164" s="44"/>
      <c r="B164" s="38"/>
      <c r="C164" s="38"/>
      <c r="D164" s="38"/>
      <c r="E164" s="38"/>
      <c r="F164" s="38"/>
      <c r="G164" s="45"/>
      <c r="H164" s="45">
        <f t="shared" si="56"/>
        <v>0</v>
      </c>
      <c r="I164" s="45">
        <f t="shared" si="56"/>
        <v>0</v>
      </c>
      <c r="J164" s="45"/>
      <c r="K164" s="45">
        <f t="shared" si="57"/>
        <v>0</v>
      </c>
      <c r="L164" s="46"/>
      <c r="M164" s="59">
        <f t="shared" si="58"/>
        <v>0</v>
      </c>
      <c r="N164" s="10">
        <f t="shared" si="59"/>
        <v>0</v>
      </c>
      <c r="P164" s="44"/>
      <c r="Q164" s="38"/>
      <c r="R164" s="38"/>
      <c r="S164" s="38"/>
      <c r="T164" s="38"/>
      <c r="U164" s="38"/>
      <c r="V164" s="45"/>
      <c r="W164" s="45">
        <f t="shared" si="60"/>
        <v>0</v>
      </c>
      <c r="X164" s="45">
        <f t="shared" si="60"/>
        <v>0</v>
      </c>
      <c r="Y164" s="45"/>
      <c r="Z164" s="45">
        <f t="shared" si="61"/>
        <v>0</v>
      </c>
      <c r="AA164" s="46"/>
      <c r="AB164" s="59">
        <f t="shared" si="62"/>
        <v>0</v>
      </c>
      <c r="AC164" s="10">
        <f t="shared" si="63"/>
        <v>0</v>
      </c>
    </row>
    <row r="165" spans="1:29" x14ac:dyDescent="0.25">
      <c r="A165" s="44"/>
      <c r="B165" s="38"/>
      <c r="C165" s="38"/>
      <c r="D165" s="38"/>
      <c r="E165" s="38"/>
      <c r="F165" s="38"/>
      <c r="G165" s="45"/>
      <c r="H165" s="45">
        <f t="shared" si="56"/>
        <v>0</v>
      </c>
      <c r="I165" s="45">
        <f t="shared" si="56"/>
        <v>0</v>
      </c>
      <c r="J165" s="45"/>
      <c r="K165" s="45">
        <f t="shared" si="57"/>
        <v>0</v>
      </c>
      <c r="L165" s="46"/>
      <c r="M165" s="59">
        <f t="shared" si="58"/>
        <v>0</v>
      </c>
      <c r="N165" s="10">
        <f t="shared" si="59"/>
        <v>0</v>
      </c>
      <c r="P165" s="44"/>
      <c r="Q165" s="38"/>
      <c r="R165" s="38"/>
      <c r="S165" s="38"/>
      <c r="T165" s="38"/>
      <c r="U165" s="38"/>
      <c r="V165" s="45"/>
      <c r="W165" s="45">
        <f t="shared" si="60"/>
        <v>0</v>
      </c>
      <c r="X165" s="45">
        <f t="shared" si="60"/>
        <v>0</v>
      </c>
      <c r="Y165" s="45"/>
      <c r="Z165" s="45">
        <f t="shared" si="61"/>
        <v>0</v>
      </c>
      <c r="AA165" s="46"/>
      <c r="AB165" s="59">
        <f t="shared" si="62"/>
        <v>0</v>
      </c>
      <c r="AC165" s="10">
        <f t="shared" si="63"/>
        <v>0</v>
      </c>
    </row>
    <row r="166" spans="1:29" x14ac:dyDescent="0.25">
      <c r="A166" s="44"/>
      <c r="B166" s="38"/>
      <c r="C166" s="38"/>
      <c r="D166" s="38"/>
      <c r="E166" s="38"/>
      <c r="F166" s="38"/>
      <c r="G166" s="45"/>
      <c r="H166" s="45">
        <f t="shared" si="56"/>
        <v>0</v>
      </c>
      <c r="I166" s="45">
        <f t="shared" si="56"/>
        <v>0</v>
      </c>
      <c r="J166" s="45"/>
      <c r="K166" s="45">
        <f t="shared" si="57"/>
        <v>0</v>
      </c>
      <c r="L166" s="46"/>
      <c r="M166" s="59">
        <f t="shared" si="58"/>
        <v>0</v>
      </c>
      <c r="N166" s="10">
        <f t="shared" si="59"/>
        <v>0</v>
      </c>
      <c r="P166" s="44"/>
      <c r="Q166" s="38"/>
      <c r="R166" s="38"/>
      <c r="S166" s="38"/>
      <c r="T166" s="38"/>
      <c r="U166" s="38"/>
      <c r="V166" s="45"/>
      <c r="W166" s="45">
        <f t="shared" si="60"/>
        <v>0</v>
      </c>
      <c r="X166" s="45">
        <f t="shared" si="60"/>
        <v>0</v>
      </c>
      <c r="Y166" s="45"/>
      <c r="Z166" s="45">
        <f t="shared" si="61"/>
        <v>0</v>
      </c>
      <c r="AA166" s="46"/>
      <c r="AB166" s="59">
        <f t="shared" si="62"/>
        <v>0</v>
      </c>
      <c r="AC166" s="10">
        <f t="shared" si="63"/>
        <v>0</v>
      </c>
    </row>
    <row r="167" spans="1:29" x14ac:dyDescent="0.25">
      <c r="A167" s="44"/>
      <c r="B167" s="38"/>
      <c r="C167" s="38"/>
      <c r="D167" s="38"/>
      <c r="E167" s="38"/>
      <c r="F167" s="38"/>
      <c r="G167" s="45"/>
      <c r="H167" s="45">
        <f t="shared" si="56"/>
        <v>0</v>
      </c>
      <c r="I167" s="45">
        <f t="shared" si="56"/>
        <v>0</v>
      </c>
      <c r="J167" s="45"/>
      <c r="K167" s="45">
        <f t="shared" si="57"/>
        <v>0</v>
      </c>
      <c r="L167" s="46"/>
      <c r="M167" s="59">
        <f t="shared" si="58"/>
        <v>0</v>
      </c>
      <c r="N167" s="10">
        <f t="shared" si="59"/>
        <v>0</v>
      </c>
      <c r="P167" s="44"/>
      <c r="Q167" s="38"/>
      <c r="R167" s="38"/>
      <c r="S167" s="38"/>
      <c r="T167" s="38"/>
      <c r="U167" s="38"/>
      <c r="V167" s="45"/>
      <c r="W167" s="45">
        <f t="shared" si="60"/>
        <v>0</v>
      </c>
      <c r="X167" s="45">
        <f t="shared" si="60"/>
        <v>0</v>
      </c>
      <c r="Y167" s="45"/>
      <c r="Z167" s="45">
        <f t="shared" si="61"/>
        <v>0</v>
      </c>
      <c r="AA167" s="46"/>
      <c r="AB167" s="59">
        <f t="shared" si="62"/>
        <v>0</v>
      </c>
      <c r="AC167" s="10">
        <f t="shared" si="63"/>
        <v>0</v>
      </c>
    </row>
    <row r="168" spans="1:29" x14ac:dyDescent="0.25">
      <c r="A168" s="44"/>
      <c r="B168" s="38"/>
      <c r="C168" s="38"/>
      <c r="D168" s="38"/>
      <c r="E168" s="38"/>
      <c r="F168" s="38"/>
      <c r="G168" s="45"/>
      <c r="H168" s="45">
        <f t="shared" si="56"/>
        <v>0</v>
      </c>
      <c r="I168" s="45">
        <f t="shared" si="56"/>
        <v>0</v>
      </c>
      <c r="J168" s="45"/>
      <c r="K168" s="45">
        <f t="shared" si="57"/>
        <v>0</v>
      </c>
      <c r="L168" s="46"/>
      <c r="M168" s="59">
        <f t="shared" si="58"/>
        <v>0</v>
      </c>
      <c r="N168" s="10">
        <f t="shared" si="59"/>
        <v>0</v>
      </c>
      <c r="P168" s="44"/>
      <c r="Q168" s="38"/>
      <c r="R168" s="38"/>
      <c r="S168" s="38"/>
      <c r="T168" s="38"/>
      <c r="U168" s="38"/>
      <c r="V168" s="45"/>
      <c r="W168" s="45">
        <f t="shared" si="60"/>
        <v>0</v>
      </c>
      <c r="X168" s="45">
        <f t="shared" si="60"/>
        <v>0</v>
      </c>
      <c r="Y168" s="45"/>
      <c r="Z168" s="45">
        <f t="shared" si="61"/>
        <v>0</v>
      </c>
      <c r="AA168" s="46"/>
      <c r="AB168" s="59">
        <f t="shared" si="62"/>
        <v>0</v>
      </c>
      <c r="AC168" s="10">
        <f t="shared" si="63"/>
        <v>0</v>
      </c>
    </row>
    <row r="169" spans="1:29" x14ac:dyDescent="0.25">
      <c r="A169" s="44"/>
      <c r="B169" s="38"/>
      <c r="C169" s="38"/>
      <c r="D169" s="38"/>
      <c r="E169" s="38"/>
      <c r="F169" s="38"/>
      <c r="G169" s="45"/>
      <c r="H169" s="45">
        <f t="shared" si="56"/>
        <v>0</v>
      </c>
      <c r="I169" s="45">
        <f t="shared" si="56"/>
        <v>0</v>
      </c>
      <c r="J169" s="60"/>
      <c r="K169" s="45">
        <f t="shared" si="57"/>
        <v>0</v>
      </c>
      <c r="L169" s="46"/>
      <c r="M169" s="59">
        <f t="shared" si="58"/>
        <v>0</v>
      </c>
      <c r="N169" s="10">
        <f>M169*0.99</f>
        <v>0</v>
      </c>
      <c r="P169" s="44"/>
      <c r="Q169" s="38"/>
      <c r="R169" s="38"/>
      <c r="S169" s="38"/>
      <c r="T169" s="38"/>
      <c r="U169" s="38"/>
      <c r="V169" s="45"/>
      <c r="W169" s="45">
        <f t="shared" si="60"/>
        <v>0</v>
      </c>
      <c r="X169" s="45">
        <f t="shared" si="60"/>
        <v>0</v>
      </c>
      <c r="Y169" s="45"/>
      <c r="Z169" s="45">
        <f t="shared" si="61"/>
        <v>0</v>
      </c>
      <c r="AA169" s="46"/>
      <c r="AB169" s="59">
        <f t="shared" si="62"/>
        <v>0</v>
      </c>
      <c r="AC169" s="10">
        <f t="shared" si="63"/>
        <v>0</v>
      </c>
    </row>
    <row r="170" spans="1:29" x14ac:dyDescent="0.25">
      <c r="A170" s="44"/>
      <c r="B170" s="38"/>
      <c r="C170" s="38"/>
      <c r="D170" s="38"/>
      <c r="E170" s="38"/>
      <c r="F170" s="38"/>
      <c r="G170" s="45"/>
      <c r="H170" s="45">
        <f t="shared" si="56"/>
        <v>0</v>
      </c>
      <c r="I170" s="45">
        <f t="shared" si="56"/>
        <v>0</v>
      </c>
      <c r="J170" s="60"/>
      <c r="K170" s="45">
        <f t="shared" si="57"/>
        <v>0</v>
      </c>
      <c r="L170" s="46"/>
      <c r="M170" s="59">
        <f t="shared" si="58"/>
        <v>0</v>
      </c>
      <c r="N170" s="10">
        <f>M170*0.99</f>
        <v>0</v>
      </c>
      <c r="P170" s="44"/>
      <c r="Q170" s="38"/>
      <c r="R170" s="38"/>
      <c r="S170" s="38"/>
      <c r="T170" s="38"/>
      <c r="U170" s="38"/>
      <c r="V170" s="45"/>
      <c r="W170" s="45">
        <f t="shared" si="60"/>
        <v>0</v>
      </c>
      <c r="X170" s="45">
        <f t="shared" si="60"/>
        <v>0</v>
      </c>
      <c r="Y170" s="60"/>
      <c r="Z170" s="45">
        <f t="shared" si="61"/>
        <v>0</v>
      </c>
      <c r="AA170" s="46"/>
      <c r="AB170" s="59">
        <f t="shared" si="62"/>
        <v>0</v>
      </c>
      <c r="AC170" s="10">
        <f>AB170*0.99</f>
        <v>0</v>
      </c>
    </row>
    <row r="171" spans="1:29" x14ac:dyDescent="0.25">
      <c r="A171" s="44"/>
      <c r="B171" s="38"/>
      <c r="C171" s="38"/>
      <c r="D171" s="38"/>
      <c r="E171" s="38"/>
      <c r="F171" s="38"/>
      <c r="G171" s="45"/>
      <c r="H171" s="45">
        <f t="shared" si="56"/>
        <v>0</v>
      </c>
      <c r="I171" s="45">
        <f t="shared" si="56"/>
        <v>0</v>
      </c>
      <c r="J171" s="45"/>
      <c r="K171" s="45">
        <f t="shared" si="57"/>
        <v>0</v>
      </c>
      <c r="L171" s="46"/>
      <c r="M171" s="59">
        <f t="shared" si="58"/>
        <v>0</v>
      </c>
      <c r="N171" s="10">
        <f>M171*0.99</f>
        <v>0</v>
      </c>
      <c r="P171" s="44"/>
      <c r="Q171" s="38"/>
      <c r="R171" s="38"/>
      <c r="S171" s="38"/>
      <c r="T171" s="38"/>
      <c r="U171" s="38"/>
      <c r="V171" s="45"/>
      <c r="W171" s="45">
        <f t="shared" si="60"/>
        <v>0</v>
      </c>
      <c r="X171" s="45">
        <f t="shared" si="60"/>
        <v>0</v>
      </c>
      <c r="Y171" s="60"/>
      <c r="Z171" s="45">
        <f t="shared" si="61"/>
        <v>0</v>
      </c>
      <c r="AA171" s="46"/>
      <c r="AB171" s="59">
        <f t="shared" si="62"/>
        <v>0</v>
      </c>
      <c r="AC171" s="10">
        <f>AB171*0.99</f>
        <v>0</v>
      </c>
    </row>
    <row r="172" spans="1:29" x14ac:dyDescent="0.25">
      <c r="A172" s="44"/>
      <c r="B172" s="38"/>
      <c r="C172" s="38"/>
      <c r="D172" s="38"/>
      <c r="E172" s="38"/>
      <c r="F172" s="38"/>
      <c r="G172" s="45"/>
      <c r="H172" s="45">
        <f t="shared" si="56"/>
        <v>0</v>
      </c>
      <c r="I172" s="45">
        <f t="shared" si="56"/>
        <v>0</v>
      </c>
      <c r="J172" s="38"/>
      <c r="K172" s="45">
        <f t="shared" si="57"/>
        <v>0</v>
      </c>
      <c r="L172" s="46"/>
      <c r="M172" s="59">
        <f t="shared" si="58"/>
        <v>0</v>
      </c>
      <c r="N172" s="10">
        <f>M172*0.99</f>
        <v>0</v>
      </c>
      <c r="P172" s="44"/>
      <c r="Q172" s="38"/>
      <c r="R172" s="38"/>
      <c r="S172" s="38"/>
      <c r="T172" s="38"/>
      <c r="U172" s="38"/>
      <c r="V172" s="45"/>
      <c r="W172" s="45">
        <f t="shared" si="60"/>
        <v>0</v>
      </c>
      <c r="X172" s="45">
        <f t="shared" si="60"/>
        <v>0</v>
      </c>
      <c r="Y172" s="45"/>
      <c r="Z172" s="45">
        <f t="shared" si="61"/>
        <v>0</v>
      </c>
      <c r="AA172" s="46"/>
      <c r="AB172" s="59">
        <f t="shared" si="62"/>
        <v>0</v>
      </c>
      <c r="AC172" s="10">
        <f>AB172*0.99</f>
        <v>0</v>
      </c>
    </row>
    <row r="173" spans="1:29" x14ac:dyDescent="0.25">
      <c r="A173" s="44"/>
      <c r="B173" s="38"/>
      <c r="C173" s="38"/>
      <c r="D173" s="38"/>
      <c r="E173" s="38"/>
      <c r="F173" s="38"/>
      <c r="G173" s="45"/>
      <c r="H173" s="45">
        <f t="shared" si="56"/>
        <v>0</v>
      </c>
      <c r="I173" s="45">
        <f t="shared" si="56"/>
        <v>0</v>
      </c>
      <c r="J173" s="38"/>
      <c r="K173" s="45">
        <f t="shared" si="57"/>
        <v>0</v>
      </c>
      <c r="L173" s="46"/>
      <c r="M173" s="59">
        <f t="shared" si="58"/>
        <v>0</v>
      </c>
      <c r="N173" s="10">
        <f>M173*0.99</f>
        <v>0</v>
      </c>
      <c r="P173" s="44"/>
      <c r="Q173" s="38"/>
      <c r="R173" s="38"/>
      <c r="S173" s="38"/>
      <c r="T173" s="38"/>
      <c r="U173" s="38"/>
      <c r="V173" s="45"/>
      <c r="W173" s="45">
        <f t="shared" si="60"/>
        <v>0</v>
      </c>
      <c r="X173" s="45">
        <f t="shared" si="60"/>
        <v>0</v>
      </c>
      <c r="Y173" s="38"/>
      <c r="Z173" s="45">
        <f t="shared" si="61"/>
        <v>0</v>
      </c>
      <c r="AA173" s="46"/>
      <c r="AB173" s="59">
        <f t="shared" si="62"/>
        <v>0</v>
      </c>
      <c r="AC173" s="10">
        <f>AB173*0.99</f>
        <v>0</v>
      </c>
    </row>
    <row r="174" spans="1:29" x14ac:dyDescent="0.25">
      <c r="A174" s="44"/>
      <c r="B174" s="38"/>
      <c r="C174" s="38"/>
      <c r="D174" s="38"/>
      <c r="E174" s="38"/>
      <c r="F174" s="38"/>
      <c r="G174" s="45"/>
      <c r="H174" s="45"/>
      <c r="I174" s="45"/>
      <c r="J174" s="38"/>
      <c r="K174" s="45"/>
      <c r="L174" s="46"/>
      <c r="M174" s="46"/>
      <c r="N174" s="10"/>
      <c r="P174" s="44"/>
      <c r="Q174" s="38"/>
      <c r="R174" s="38"/>
      <c r="S174" s="38"/>
      <c r="T174" s="38"/>
      <c r="U174" s="38"/>
      <c r="V174" s="45"/>
      <c r="W174" s="45">
        <f t="shared" si="60"/>
        <v>0</v>
      </c>
      <c r="X174" s="45">
        <f t="shared" si="60"/>
        <v>0</v>
      </c>
      <c r="Y174" s="38"/>
      <c r="Z174" s="45">
        <f t="shared" si="61"/>
        <v>0</v>
      </c>
      <c r="AA174" s="46"/>
      <c r="AB174" s="59">
        <f t="shared" si="62"/>
        <v>0</v>
      </c>
      <c r="AC174" s="10">
        <f>AB174*0.99</f>
        <v>0</v>
      </c>
    </row>
    <row r="175" spans="1:29" x14ac:dyDescent="0.25">
      <c r="A175" s="44"/>
      <c r="B175" s="38"/>
      <c r="C175" s="38"/>
      <c r="D175" s="38"/>
      <c r="E175" s="38"/>
      <c r="F175" s="38"/>
      <c r="G175" s="12" t="s">
        <v>14</v>
      </c>
      <c r="H175" s="13">
        <f>SUM(H155:H174)</f>
        <v>0</v>
      </c>
      <c r="I175" s="13"/>
      <c r="J175" s="13" t="s">
        <v>82</v>
      </c>
      <c r="K175" s="13">
        <f>SUM(K155:K174)</f>
        <v>0</v>
      </c>
      <c r="L175" s="13"/>
      <c r="M175" s="13"/>
      <c r="N175" s="13">
        <f>SUM(N155:N174)</f>
        <v>0</v>
      </c>
      <c r="P175" s="44"/>
      <c r="Q175" s="38"/>
      <c r="R175" s="38"/>
      <c r="S175" s="38"/>
      <c r="T175" s="38"/>
      <c r="U175" s="38"/>
      <c r="V175" s="45"/>
      <c r="W175" s="45"/>
      <c r="X175" s="45"/>
      <c r="Y175" s="38"/>
      <c r="Z175" s="45"/>
      <c r="AA175" s="46"/>
      <c r="AB175" s="46"/>
      <c r="AC175" s="10"/>
    </row>
    <row r="176" spans="1:29" x14ac:dyDescent="0.25">
      <c r="A176" s="44"/>
      <c r="B176" s="38"/>
      <c r="C176" s="38"/>
      <c r="D176" s="38"/>
      <c r="E176" s="38"/>
      <c r="F176" s="38"/>
      <c r="G176" s="12" t="s">
        <v>83</v>
      </c>
      <c r="H176" s="47">
        <f>H175*0.99</f>
        <v>0</v>
      </c>
      <c r="I176" s="47"/>
      <c r="J176" s="8"/>
      <c r="K176" s="8"/>
      <c r="L176" s="10"/>
      <c r="M176" s="10"/>
      <c r="N176" s="10"/>
      <c r="P176" s="44"/>
      <c r="Q176" s="38"/>
      <c r="R176" s="38"/>
      <c r="S176" s="38"/>
      <c r="T176" s="38"/>
      <c r="U176" s="38"/>
      <c r="V176" s="12" t="s">
        <v>14</v>
      </c>
      <c r="W176" s="13">
        <f>SUM(W156:W175)</f>
        <v>0</v>
      </c>
      <c r="X176" s="13"/>
      <c r="Y176" s="13" t="s">
        <v>82</v>
      </c>
      <c r="Z176" s="13">
        <f>SUM(Z156:Z175)</f>
        <v>0</v>
      </c>
      <c r="AA176" s="13"/>
      <c r="AB176" s="13"/>
      <c r="AC176" s="13">
        <f>SUM(AC156:AC175)</f>
        <v>0</v>
      </c>
    </row>
    <row r="177" spans="1:29" ht="15.75" x14ac:dyDescent="0.25">
      <c r="A177" s="37"/>
      <c r="B177" s="38"/>
      <c r="C177" s="38"/>
      <c r="D177" s="38"/>
      <c r="E177" s="38"/>
      <c r="F177" s="38"/>
      <c r="G177" s="303" t="s">
        <v>18</v>
      </c>
      <c r="H177" s="304"/>
      <c r="I177" s="304"/>
      <c r="J177" s="305"/>
      <c r="K177" s="55"/>
      <c r="L177" s="42">
        <f>H176-K175</f>
        <v>0</v>
      </c>
      <c r="M177" s="61"/>
      <c r="N177" s="17"/>
      <c r="P177" s="44"/>
      <c r="Q177" s="38"/>
      <c r="R177" s="38"/>
      <c r="S177" s="38"/>
      <c r="T177" s="38"/>
      <c r="U177" s="38"/>
      <c r="V177" s="12" t="s">
        <v>83</v>
      </c>
      <c r="W177" s="47">
        <f>W176*0.99</f>
        <v>0</v>
      </c>
      <c r="X177" s="47"/>
      <c r="Y177" s="8"/>
      <c r="Z177" s="8"/>
      <c r="AA177" s="10"/>
      <c r="AB177" s="10"/>
      <c r="AC177" s="10"/>
    </row>
    <row r="178" spans="1:29" ht="15.75" x14ac:dyDescent="0.25">
      <c r="P178" s="37"/>
      <c r="Q178" s="38"/>
      <c r="R178" s="38"/>
      <c r="S178" s="38"/>
      <c r="T178" s="38"/>
      <c r="U178" s="38"/>
      <c r="V178" s="303" t="s">
        <v>18</v>
      </c>
      <c r="W178" s="304"/>
      <c r="X178" s="304"/>
      <c r="Y178" s="305"/>
      <c r="Z178" s="55"/>
      <c r="AA178" s="42">
        <f>W177-Z176</f>
        <v>0</v>
      </c>
      <c r="AB178" s="61"/>
      <c r="AC178" s="17"/>
    </row>
  </sheetData>
  <mergeCells count="24">
    <mergeCell ref="B153:F153"/>
    <mergeCell ref="Q154:U154"/>
    <mergeCell ref="G177:J177"/>
    <mergeCell ref="V178:Y178"/>
    <mergeCell ref="V116:Y116"/>
    <mergeCell ref="B123:F123"/>
    <mergeCell ref="Q124:U124"/>
    <mergeCell ref="G147:J147"/>
    <mergeCell ref="V148:Y148"/>
    <mergeCell ref="G84:J84"/>
    <mergeCell ref="V85:Y85"/>
    <mergeCell ref="B91:F91"/>
    <mergeCell ref="Q92:U92"/>
    <mergeCell ref="G115:J115"/>
    <mergeCell ref="Q31:U31"/>
    <mergeCell ref="G54:J54"/>
    <mergeCell ref="V55:Y55"/>
    <mergeCell ref="B60:F60"/>
    <mergeCell ref="Q61:U61"/>
    <mergeCell ref="B1:F1"/>
    <mergeCell ref="G25:J25"/>
    <mergeCell ref="Q2:U2"/>
    <mergeCell ref="V26:Y26"/>
    <mergeCell ref="B30:F30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99FF"/>
  </sheetPr>
  <dimension ref="A1:AE204"/>
  <sheetViews>
    <sheetView topLeftCell="J143" zoomScale="145" zoomScaleNormal="145" workbookViewId="0">
      <selection activeCell="L154" sqref="L154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9.85546875" customWidth="1"/>
    <col min="14" max="14" width="13.5703125" customWidth="1"/>
    <col min="15" max="15" width="14.42578125" customWidth="1"/>
    <col min="22" max="22" width="19.7109375" customWidth="1"/>
    <col min="23" max="23" width="10" customWidth="1"/>
    <col min="24" max="24" width="10.42578125" customWidth="1"/>
    <col min="25" max="25" width="15.5703125" customWidth="1"/>
    <col min="26" max="26" width="5.5703125" customWidth="1"/>
    <col min="27" max="27" width="13.7109375" customWidth="1"/>
  </cols>
  <sheetData>
    <row r="1" spans="1:19" ht="26.25" x14ac:dyDescent="0.4">
      <c r="C1" s="311" t="s">
        <v>24</v>
      </c>
      <c r="D1" s="311"/>
      <c r="E1" s="311"/>
      <c r="M1" s="311" t="s">
        <v>87</v>
      </c>
      <c r="N1" s="311"/>
      <c r="O1" s="311"/>
    </row>
    <row r="2" spans="1:19" x14ac:dyDescent="0.25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x14ac:dyDescent="0.25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x14ac:dyDescent="0.25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x14ac:dyDescent="0.25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x14ac:dyDescent="0.25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x14ac:dyDescent="0.25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x14ac:dyDescent="0.25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x14ac:dyDescent="0.25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x14ac:dyDescent="0.25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x14ac:dyDescent="0.25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x14ac:dyDescent="0.25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x14ac:dyDescent="0.25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x14ac:dyDescent="0.25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x14ac:dyDescent="0.25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x14ac:dyDescent="0.25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x14ac:dyDescent="0.25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x14ac:dyDescent="0.25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x14ac:dyDescent="0.25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x14ac:dyDescent="0.25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x14ac:dyDescent="0.25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x14ac:dyDescent="0.25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x14ac:dyDescent="0.25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x14ac:dyDescent="0.25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x14ac:dyDescent="0.25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x14ac:dyDescent="0.25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x14ac:dyDescent="0.25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75" x14ac:dyDescent="0.25">
      <c r="F28" s="295" t="s">
        <v>18</v>
      </c>
      <c r="G28" s="296"/>
      <c r="H28" s="297"/>
      <c r="I28" s="42">
        <f>G27-I26</f>
        <v>97.199999999999818</v>
      </c>
      <c r="P28" s="295" t="s">
        <v>18</v>
      </c>
      <c r="Q28" s="296"/>
      <c r="R28" s="297"/>
      <c r="S28" s="42">
        <f>Q27-S26</f>
        <v>299</v>
      </c>
    </row>
    <row r="34" spans="1:28" ht="26.25" x14ac:dyDescent="0.4">
      <c r="C34" s="311" t="s">
        <v>88</v>
      </c>
      <c r="D34" s="311"/>
      <c r="E34" s="311"/>
      <c r="M34" s="311" t="s">
        <v>89</v>
      </c>
      <c r="N34" s="311"/>
      <c r="O34" s="311"/>
    </row>
    <row r="35" spans="1:28" x14ac:dyDescent="0.25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x14ac:dyDescent="0.25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x14ac:dyDescent="0.25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x14ac:dyDescent="0.25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x14ac:dyDescent="0.25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x14ac:dyDescent="0.25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x14ac:dyDescent="0.25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x14ac:dyDescent="0.25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x14ac:dyDescent="0.25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x14ac:dyDescent="0.25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x14ac:dyDescent="0.25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x14ac:dyDescent="0.25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x14ac:dyDescent="0.25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x14ac:dyDescent="0.25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x14ac:dyDescent="0.25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x14ac:dyDescent="0.25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31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31" ht="15.75" x14ac:dyDescent="0.25">
      <c r="F66" s="295" t="s">
        <v>18</v>
      </c>
      <c r="G66" s="296"/>
      <c r="H66" s="297"/>
      <c r="I66" s="42">
        <f>G65-I64</f>
        <v>341</v>
      </c>
      <c r="P66" s="295" t="s">
        <v>18</v>
      </c>
      <c r="Q66" s="296"/>
      <c r="R66" s="297"/>
      <c r="S66" s="42">
        <f>Q65-S64</f>
        <v>176.10000000000036</v>
      </c>
    </row>
    <row r="70" spans="1:31" ht="26.25" x14ac:dyDescent="0.4">
      <c r="C70" s="311" t="s">
        <v>90</v>
      </c>
      <c r="D70" s="311"/>
      <c r="E70" s="311"/>
      <c r="M70" s="311" t="s">
        <v>91</v>
      </c>
      <c r="N70" s="311"/>
      <c r="O70" s="311"/>
    </row>
    <row r="71" spans="1:31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708</v>
      </c>
      <c r="S71" s="5" t="s">
        <v>33</v>
      </c>
      <c r="W71" s="5" t="s">
        <v>1</v>
      </c>
      <c r="X71" s="5" t="s">
        <v>42</v>
      </c>
      <c r="Y71" s="5" t="s">
        <v>3</v>
      </c>
      <c r="Z71" s="5" t="s">
        <v>4</v>
      </c>
      <c r="AA71" s="5" t="s">
        <v>5</v>
      </c>
      <c r="AB71" s="5" t="s">
        <v>6</v>
      </c>
      <c r="AC71" s="5" t="s">
        <v>7</v>
      </c>
      <c r="AD71" s="5" t="s">
        <v>43</v>
      </c>
      <c r="AE71" s="5" t="s">
        <v>33</v>
      </c>
    </row>
    <row r="72" spans="1:31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J72">
        <v>586</v>
      </c>
      <c r="K72" s="37">
        <v>45079</v>
      </c>
      <c r="L72" s="38" t="s">
        <v>599</v>
      </c>
      <c r="M72" s="38" t="s">
        <v>126</v>
      </c>
      <c r="N72" s="38" t="s">
        <v>600</v>
      </c>
      <c r="O72" s="38" t="s">
        <v>199</v>
      </c>
      <c r="P72" s="38">
        <v>7251</v>
      </c>
      <c r="Q72" s="48">
        <v>300</v>
      </c>
      <c r="R72" s="48"/>
      <c r="S72" s="49">
        <v>285</v>
      </c>
      <c r="W72" s="37">
        <v>45050</v>
      </c>
      <c r="X72" s="38" t="s">
        <v>344</v>
      </c>
      <c r="Y72" s="38" t="s">
        <v>181</v>
      </c>
      <c r="Z72" s="38" t="s">
        <v>332</v>
      </c>
      <c r="AA72" s="38" t="s">
        <v>301</v>
      </c>
      <c r="AB72" s="38">
        <v>6970</v>
      </c>
      <c r="AC72" s="48">
        <v>350</v>
      </c>
      <c r="AD72" s="48"/>
      <c r="AE72" s="49">
        <v>330</v>
      </c>
    </row>
    <row r="73" spans="1:31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J73">
        <v>586</v>
      </c>
      <c r="K73" s="37">
        <v>45081</v>
      </c>
      <c r="L73" s="38" t="s">
        <v>236</v>
      </c>
      <c r="M73" s="38" t="s">
        <v>117</v>
      </c>
      <c r="N73" s="38" t="s">
        <v>600</v>
      </c>
      <c r="O73" s="38" t="s">
        <v>199</v>
      </c>
      <c r="P73" s="38">
        <v>7272</v>
      </c>
      <c r="Q73" s="48">
        <v>300</v>
      </c>
      <c r="R73" s="48"/>
      <c r="S73" s="49">
        <v>285</v>
      </c>
      <c r="W73" s="37">
        <v>45051</v>
      </c>
      <c r="X73" s="38" t="s">
        <v>519</v>
      </c>
      <c r="Y73" s="38" t="s">
        <v>213</v>
      </c>
      <c r="Z73" s="38" t="s">
        <v>332</v>
      </c>
      <c r="AA73" s="38" t="s">
        <v>520</v>
      </c>
      <c r="AB73" s="38">
        <v>6982</v>
      </c>
      <c r="AC73" s="48">
        <v>300</v>
      </c>
      <c r="AD73" s="48"/>
      <c r="AE73" s="49">
        <v>285</v>
      </c>
    </row>
    <row r="74" spans="1:31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J74">
        <v>586</v>
      </c>
      <c r="K74" s="37">
        <v>45084</v>
      </c>
      <c r="L74" s="38" t="s">
        <v>617</v>
      </c>
      <c r="M74" s="38" t="s">
        <v>126</v>
      </c>
      <c r="N74" s="38" t="s">
        <v>633</v>
      </c>
      <c r="O74" s="38" t="s">
        <v>199</v>
      </c>
      <c r="P74" s="38" t="s">
        <v>635</v>
      </c>
      <c r="Q74" s="48">
        <v>320</v>
      </c>
      <c r="R74" s="48" t="s">
        <v>707</v>
      </c>
      <c r="S74" s="49">
        <v>285</v>
      </c>
      <c r="W74" s="37">
        <v>45053</v>
      </c>
      <c r="X74" s="38" t="s">
        <v>507</v>
      </c>
      <c r="Y74" s="38" t="s">
        <v>109</v>
      </c>
      <c r="Z74" s="38" t="s">
        <v>332</v>
      </c>
      <c r="AA74" s="38" t="s">
        <v>192</v>
      </c>
      <c r="AB74" s="38">
        <v>7001</v>
      </c>
      <c r="AC74" s="48">
        <v>300</v>
      </c>
      <c r="AD74" s="48"/>
      <c r="AE74" s="49">
        <v>285</v>
      </c>
    </row>
    <row r="75" spans="1:31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J75">
        <v>586</v>
      </c>
      <c r="K75" s="37">
        <v>45085</v>
      </c>
      <c r="L75" s="38" t="s">
        <v>617</v>
      </c>
      <c r="M75" s="38" t="s">
        <v>126</v>
      </c>
      <c r="N75" s="38" t="s">
        <v>600</v>
      </c>
      <c r="O75" s="38" t="s">
        <v>199</v>
      </c>
      <c r="P75" s="38">
        <v>7306</v>
      </c>
      <c r="Q75" s="48">
        <v>300</v>
      </c>
      <c r="R75" s="48"/>
      <c r="S75" s="49">
        <v>285</v>
      </c>
      <c r="W75" s="37">
        <v>45054</v>
      </c>
      <c r="X75" s="38" t="s">
        <v>344</v>
      </c>
      <c r="Y75" s="38" t="s">
        <v>181</v>
      </c>
      <c r="Z75" s="38" t="s">
        <v>332</v>
      </c>
      <c r="AA75" s="38" t="s">
        <v>192</v>
      </c>
      <c r="AB75" s="38">
        <v>7007</v>
      </c>
      <c r="AC75" s="48">
        <v>300</v>
      </c>
      <c r="AD75" s="48"/>
      <c r="AE75" s="49">
        <v>285</v>
      </c>
    </row>
    <row r="76" spans="1:31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J76">
        <v>586</v>
      </c>
      <c r="K76" s="37">
        <v>45086</v>
      </c>
      <c r="L76" s="38" t="s">
        <v>149</v>
      </c>
      <c r="M76" s="38" t="s">
        <v>136</v>
      </c>
      <c r="N76" s="38" t="s">
        <v>600</v>
      </c>
      <c r="O76" s="38" t="s">
        <v>199</v>
      </c>
      <c r="P76" s="38">
        <v>7316</v>
      </c>
      <c r="Q76" s="48">
        <v>300</v>
      </c>
      <c r="R76" s="48"/>
      <c r="S76" s="49">
        <v>285</v>
      </c>
      <c r="W76" s="37">
        <v>45056</v>
      </c>
      <c r="X76" s="38" t="s">
        <v>515</v>
      </c>
      <c r="Y76" s="38" t="s">
        <v>126</v>
      </c>
      <c r="Z76" s="38" t="s">
        <v>332</v>
      </c>
      <c r="AA76" s="38" t="s">
        <v>192</v>
      </c>
      <c r="AB76" s="38">
        <v>7029</v>
      </c>
      <c r="AC76" s="48">
        <v>300</v>
      </c>
      <c r="AD76" s="48"/>
      <c r="AE76" s="49">
        <v>285</v>
      </c>
    </row>
    <row r="77" spans="1:31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J77">
        <v>586</v>
      </c>
      <c r="K77" s="37">
        <v>45088</v>
      </c>
      <c r="L77" s="38" t="s">
        <v>194</v>
      </c>
      <c r="M77" s="38" t="s">
        <v>139</v>
      </c>
      <c r="N77" s="38" t="s">
        <v>600</v>
      </c>
      <c r="O77" s="38" t="s">
        <v>627</v>
      </c>
      <c r="P77" s="38">
        <v>161911</v>
      </c>
      <c r="Q77" s="48">
        <v>300</v>
      </c>
      <c r="R77" s="48"/>
      <c r="S77" s="49">
        <v>285</v>
      </c>
      <c r="W77" s="37">
        <v>45057</v>
      </c>
      <c r="X77" s="38" t="s">
        <v>149</v>
      </c>
      <c r="Y77" s="38" t="s">
        <v>136</v>
      </c>
      <c r="Z77" s="38" t="s">
        <v>332</v>
      </c>
      <c r="AA77" s="38" t="s">
        <v>192</v>
      </c>
      <c r="AB77" s="38">
        <v>7043</v>
      </c>
      <c r="AC77" s="48">
        <v>300</v>
      </c>
      <c r="AD77" s="48"/>
      <c r="AE77" s="49">
        <v>285</v>
      </c>
    </row>
    <row r="78" spans="1:31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J78">
        <v>586</v>
      </c>
      <c r="K78" s="37">
        <v>45091</v>
      </c>
      <c r="L78" s="38" t="s">
        <v>194</v>
      </c>
      <c r="M78" s="38" t="s">
        <v>139</v>
      </c>
      <c r="N78" s="38" t="s">
        <v>600</v>
      </c>
      <c r="O78" s="38" t="s">
        <v>148</v>
      </c>
      <c r="P78" s="38">
        <v>7363</v>
      </c>
      <c r="Q78" s="48">
        <v>330</v>
      </c>
      <c r="R78" s="48"/>
      <c r="S78" s="49">
        <v>310</v>
      </c>
      <c r="W78" s="37">
        <v>45057</v>
      </c>
      <c r="X78" s="38" t="s">
        <v>143</v>
      </c>
      <c r="Y78" s="38" t="s">
        <v>141</v>
      </c>
      <c r="Z78" s="38" t="s">
        <v>332</v>
      </c>
      <c r="AA78" s="38" t="s">
        <v>192</v>
      </c>
      <c r="AB78" s="38">
        <v>7044</v>
      </c>
      <c r="AC78" s="48">
        <v>300</v>
      </c>
      <c r="AD78" s="48"/>
      <c r="AE78" s="49">
        <v>285</v>
      </c>
    </row>
    <row r="79" spans="1:31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573</v>
      </c>
      <c r="G79" s="48">
        <v>380</v>
      </c>
      <c r="H79" s="48">
        <v>40</v>
      </c>
      <c r="I79" s="49">
        <v>325</v>
      </c>
      <c r="J79">
        <v>586</v>
      </c>
      <c r="K79" s="37">
        <v>45092</v>
      </c>
      <c r="L79" s="38" t="s">
        <v>143</v>
      </c>
      <c r="M79" s="38" t="s">
        <v>141</v>
      </c>
      <c r="N79" s="38" t="s">
        <v>600</v>
      </c>
      <c r="O79" s="38" t="s">
        <v>199</v>
      </c>
      <c r="P79" s="38">
        <v>7383</v>
      </c>
      <c r="Q79" s="48">
        <v>300</v>
      </c>
      <c r="R79" s="48"/>
      <c r="S79" s="49">
        <v>285</v>
      </c>
      <c r="W79" s="37">
        <v>45061</v>
      </c>
      <c r="X79" s="38" t="s">
        <v>344</v>
      </c>
      <c r="Y79" s="38" t="s">
        <v>181</v>
      </c>
      <c r="Z79" s="38" t="s">
        <v>459</v>
      </c>
      <c r="AA79" s="38" t="s">
        <v>192</v>
      </c>
      <c r="AB79" s="38" t="s">
        <v>573</v>
      </c>
      <c r="AC79" s="48">
        <v>380</v>
      </c>
      <c r="AD79" s="48">
        <v>40</v>
      </c>
      <c r="AE79" s="49">
        <v>325</v>
      </c>
    </row>
    <row r="80" spans="1:31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J80">
        <v>586</v>
      </c>
      <c r="K80" s="37">
        <v>45096</v>
      </c>
      <c r="L80" s="38" t="s">
        <v>344</v>
      </c>
      <c r="M80" s="38" t="s">
        <v>181</v>
      </c>
      <c r="N80" s="38" t="s">
        <v>600</v>
      </c>
      <c r="O80" s="38" t="s">
        <v>199</v>
      </c>
      <c r="P80" s="38">
        <v>7426</v>
      </c>
      <c r="Q80" s="48">
        <v>300</v>
      </c>
      <c r="R80" s="48"/>
      <c r="S80" s="49">
        <v>285</v>
      </c>
      <c r="W80" s="37">
        <v>45063</v>
      </c>
      <c r="X80" s="38" t="s">
        <v>344</v>
      </c>
      <c r="Y80" s="38" t="s">
        <v>181</v>
      </c>
      <c r="Z80" s="38" t="s">
        <v>332</v>
      </c>
      <c r="AA80" s="38" t="s">
        <v>148</v>
      </c>
      <c r="AB80" s="38">
        <v>7093</v>
      </c>
      <c r="AC80" s="48">
        <v>330</v>
      </c>
      <c r="AD80" s="48"/>
      <c r="AE80" s="49">
        <v>315</v>
      </c>
    </row>
    <row r="81" spans="1:31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J81">
        <v>586</v>
      </c>
      <c r="K81" s="37">
        <v>45099</v>
      </c>
      <c r="L81" s="38" t="s">
        <v>344</v>
      </c>
      <c r="M81" s="38" t="s">
        <v>181</v>
      </c>
      <c r="N81" s="38" t="s">
        <v>600</v>
      </c>
      <c r="O81" s="38" t="s">
        <v>199</v>
      </c>
      <c r="P81" s="38">
        <v>7469</v>
      </c>
      <c r="Q81" s="48">
        <v>300</v>
      </c>
      <c r="R81" s="48"/>
      <c r="S81" s="49">
        <v>285</v>
      </c>
      <c r="W81" s="37">
        <v>45124</v>
      </c>
      <c r="X81" s="38" t="s">
        <v>519</v>
      </c>
      <c r="Y81" s="38" t="s">
        <v>213</v>
      </c>
      <c r="Z81" s="38" t="s">
        <v>332</v>
      </c>
      <c r="AA81" s="38" t="s">
        <v>301</v>
      </c>
      <c r="AB81" s="38">
        <v>7091</v>
      </c>
      <c r="AC81" s="48">
        <v>350</v>
      </c>
      <c r="AD81" s="48"/>
      <c r="AE81" s="49">
        <v>330</v>
      </c>
    </row>
    <row r="82" spans="1:31" x14ac:dyDescent="0.25">
      <c r="A82" s="37">
        <v>45063</v>
      </c>
      <c r="B82" s="38" t="s">
        <v>570</v>
      </c>
      <c r="C82" s="38" t="s">
        <v>126</v>
      </c>
      <c r="D82" s="38" t="s">
        <v>459</v>
      </c>
      <c r="E82" s="38" t="s">
        <v>263</v>
      </c>
      <c r="F82" s="38" t="s">
        <v>573</v>
      </c>
      <c r="G82" s="48">
        <v>150</v>
      </c>
      <c r="H82" s="48">
        <v>150</v>
      </c>
      <c r="I82" s="49"/>
      <c r="J82">
        <v>586</v>
      </c>
      <c r="K82" s="37">
        <v>45102</v>
      </c>
      <c r="L82" s="38" t="s">
        <v>149</v>
      </c>
      <c r="M82" s="38" t="s">
        <v>136</v>
      </c>
      <c r="N82" s="38" t="s">
        <v>600</v>
      </c>
      <c r="O82" s="38" t="s">
        <v>199</v>
      </c>
      <c r="P82" s="38">
        <v>7501</v>
      </c>
      <c r="Q82" s="48">
        <v>300</v>
      </c>
      <c r="R82" s="48"/>
      <c r="S82" s="49">
        <v>285</v>
      </c>
      <c r="W82" s="37">
        <v>45063</v>
      </c>
      <c r="X82" s="38" t="s">
        <v>570</v>
      </c>
      <c r="Y82" s="38" t="s">
        <v>126</v>
      </c>
      <c r="Z82" s="38" t="s">
        <v>459</v>
      </c>
      <c r="AA82" s="38" t="s">
        <v>263</v>
      </c>
      <c r="AB82" s="38" t="s">
        <v>573</v>
      </c>
      <c r="AC82" s="48">
        <v>150</v>
      </c>
      <c r="AD82" s="48">
        <v>150</v>
      </c>
      <c r="AE82" s="49"/>
    </row>
    <row r="83" spans="1:31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J83">
        <v>586</v>
      </c>
      <c r="K83" s="37">
        <v>45103</v>
      </c>
      <c r="L83" s="38" t="s">
        <v>344</v>
      </c>
      <c r="M83" s="38" t="s">
        <v>181</v>
      </c>
      <c r="N83" s="38" t="s">
        <v>600</v>
      </c>
      <c r="O83" s="38" t="s">
        <v>199</v>
      </c>
      <c r="P83" s="38">
        <v>7508</v>
      </c>
      <c r="Q83" s="48">
        <v>300</v>
      </c>
      <c r="R83" s="48"/>
      <c r="S83" s="49">
        <v>285</v>
      </c>
      <c r="W83" s="37">
        <v>45064</v>
      </c>
      <c r="X83" s="38" t="s">
        <v>519</v>
      </c>
      <c r="Y83" s="38" t="s">
        <v>213</v>
      </c>
      <c r="Z83" s="38" t="s">
        <v>332</v>
      </c>
      <c r="AA83" s="38" t="s">
        <v>520</v>
      </c>
      <c r="AB83" s="38">
        <v>7105</v>
      </c>
      <c r="AC83" s="48">
        <v>300</v>
      </c>
      <c r="AD83" s="48"/>
      <c r="AE83" s="49">
        <v>285</v>
      </c>
    </row>
    <row r="84" spans="1:31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J84">
        <v>586</v>
      </c>
      <c r="K84" s="37">
        <v>45104</v>
      </c>
      <c r="L84" s="38" t="s">
        <v>149</v>
      </c>
      <c r="M84" s="38" t="s">
        <v>136</v>
      </c>
      <c r="N84" s="38" t="s">
        <v>600</v>
      </c>
      <c r="O84" s="38" t="s">
        <v>199</v>
      </c>
      <c r="P84" s="38">
        <v>7518</v>
      </c>
      <c r="Q84" s="48">
        <v>300</v>
      </c>
      <c r="R84" s="48"/>
      <c r="S84" s="49">
        <v>285</v>
      </c>
      <c r="W84" s="37">
        <v>45003</v>
      </c>
      <c r="X84" s="38" t="s">
        <v>143</v>
      </c>
      <c r="Y84" s="38" t="s">
        <v>144</v>
      </c>
      <c r="Z84" s="38" t="s">
        <v>332</v>
      </c>
      <c r="AA84" s="38" t="s">
        <v>520</v>
      </c>
      <c r="AB84" s="38">
        <v>7102</v>
      </c>
      <c r="AC84" s="48">
        <v>300</v>
      </c>
      <c r="AD84" s="48"/>
      <c r="AE84" s="49">
        <v>285</v>
      </c>
    </row>
    <row r="85" spans="1:31" x14ac:dyDescent="0.25">
      <c r="A85" s="37">
        <v>45065</v>
      </c>
      <c r="B85" s="38" t="s">
        <v>546</v>
      </c>
      <c r="C85" s="38" t="s">
        <v>545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J85">
        <v>587</v>
      </c>
      <c r="K85" s="37">
        <v>45105</v>
      </c>
      <c r="L85" s="38" t="s">
        <v>194</v>
      </c>
      <c r="M85" s="38" t="s">
        <v>139</v>
      </c>
      <c r="N85" s="38" t="s">
        <v>600</v>
      </c>
      <c r="O85" s="38" t="s">
        <v>627</v>
      </c>
      <c r="P85" s="38">
        <v>7531</v>
      </c>
      <c r="Q85" s="48">
        <v>300</v>
      </c>
      <c r="R85" s="48"/>
      <c r="S85" s="49">
        <v>285</v>
      </c>
      <c r="AC85" s="50">
        <f>SUM(AC72:AC84)</f>
        <v>3960</v>
      </c>
    </row>
    <row r="86" spans="1:31" x14ac:dyDescent="0.25">
      <c r="A86" s="37">
        <v>45069</v>
      </c>
      <c r="B86" s="38" t="s">
        <v>546</v>
      </c>
      <c r="C86" s="38" t="s">
        <v>545</v>
      </c>
      <c r="D86" s="38" t="s">
        <v>332</v>
      </c>
      <c r="E86" s="38" t="s">
        <v>148</v>
      </c>
      <c r="F86" s="38">
        <v>7144</v>
      </c>
      <c r="G86" s="48">
        <v>330</v>
      </c>
      <c r="H86" s="48"/>
      <c r="I86" s="49">
        <v>315</v>
      </c>
      <c r="J86">
        <v>587</v>
      </c>
      <c r="K86" s="37">
        <v>45106</v>
      </c>
      <c r="L86" s="38" t="s">
        <v>143</v>
      </c>
      <c r="M86" s="38" t="s">
        <v>122</v>
      </c>
      <c r="N86" s="38" t="s">
        <v>600</v>
      </c>
      <c r="O86" s="38" t="s">
        <v>627</v>
      </c>
      <c r="P86" s="38">
        <v>7553</v>
      </c>
      <c r="Q86" s="48">
        <v>300</v>
      </c>
      <c r="R86" s="48"/>
      <c r="S86" s="49">
        <v>285</v>
      </c>
    </row>
    <row r="87" spans="1:31" x14ac:dyDescent="0.25">
      <c r="A87" s="37">
        <v>45070</v>
      </c>
      <c r="B87" s="38" t="s">
        <v>546</v>
      </c>
      <c r="C87" s="38" t="s">
        <v>545</v>
      </c>
      <c r="D87" s="38" t="s">
        <v>332</v>
      </c>
      <c r="E87" s="38" t="s">
        <v>520</v>
      </c>
      <c r="F87" s="38">
        <v>7155</v>
      </c>
      <c r="G87" s="48">
        <v>300</v>
      </c>
      <c r="H87" s="48"/>
      <c r="I87" s="49">
        <v>285</v>
      </c>
      <c r="J87">
        <v>587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31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>
        <v>7173</v>
      </c>
      <c r="G88" s="48">
        <v>300</v>
      </c>
      <c r="H88" s="48"/>
      <c r="I88" s="49">
        <v>285</v>
      </c>
      <c r="J88">
        <v>587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31" x14ac:dyDescent="0.25">
      <c r="A89" s="37">
        <v>45074</v>
      </c>
      <c r="B89" s="38" t="s">
        <v>137</v>
      </c>
      <c r="C89" s="38" t="s">
        <v>283</v>
      </c>
      <c r="D89" s="38" t="s">
        <v>332</v>
      </c>
      <c r="E89" s="38" t="s">
        <v>520</v>
      </c>
      <c r="F89" s="38">
        <v>7201</v>
      </c>
      <c r="G89" s="48">
        <v>300</v>
      </c>
      <c r="H89" s="48"/>
      <c r="I89" s="49">
        <v>285</v>
      </c>
      <c r="J89">
        <v>587</v>
      </c>
      <c r="K89" s="37"/>
      <c r="L89" s="38"/>
      <c r="M89" s="38"/>
      <c r="N89" s="38"/>
      <c r="O89" s="38"/>
      <c r="P89" s="38"/>
      <c r="Q89" s="48"/>
      <c r="R89" s="48"/>
      <c r="S89" s="49"/>
    </row>
    <row r="90" spans="1:31" x14ac:dyDescent="0.25">
      <c r="A90" s="7">
        <v>45075</v>
      </c>
      <c r="B90" s="8" t="s">
        <v>344</v>
      </c>
      <c r="C90" s="8" t="s">
        <v>181</v>
      </c>
      <c r="D90" s="8" t="s">
        <v>332</v>
      </c>
      <c r="E90" s="8" t="s">
        <v>301</v>
      </c>
      <c r="F90" s="8">
        <v>7207</v>
      </c>
      <c r="G90" s="49">
        <v>350</v>
      </c>
      <c r="H90" s="49"/>
      <c r="I90" s="49">
        <v>330</v>
      </c>
      <c r="J90">
        <v>587</v>
      </c>
      <c r="K90" s="7"/>
      <c r="L90" s="8"/>
      <c r="M90" s="8"/>
      <c r="N90" s="8"/>
      <c r="O90" s="8"/>
      <c r="P90" s="8"/>
      <c r="Q90" s="49"/>
      <c r="R90" s="49"/>
      <c r="S90" s="49"/>
    </row>
    <row r="91" spans="1:31" x14ac:dyDescent="0.25">
      <c r="A91" s="7">
        <v>45075</v>
      </c>
      <c r="B91" s="8" t="s">
        <v>570</v>
      </c>
      <c r="C91" s="8" t="s">
        <v>126</v>
      </c>
      <c r="D91" s="8" t="s">
        <v>332</v>
      </c>
      <c r="E91" s="8" t="s">
        <v>520</v>
      </c>
      <c r="F91" s="8">
        <v>7206</v>
      </c>
      <c r="G91" s="49">
        <v>300</v>
      </c>
      <c r="H91" s="49"/>
      <c r="I91" s="49">
        <v>285</v>
      </c>
      <c r="J91">
        <v>587</v>
      </c>
      <c r="K91" s="7"/>
      <c r="L91" s="8"/>
      <c r="M91" s="8"/>
      <c r="N91" s="8"/>
      <c r="O91" s="8"/>
      <c r="P91" s="8"/>
      <c r="Q91" s="49"/>
      <c r="R91" s="49"/>
      <c r="S91" s="49"/>
    </row>
    <row r="92" spans="1:31" x14ac:dyDescent="0.25">
      <c r="A92" s="7">
        <v>45076</v>
      </c>
      <c r="B92" s="8" t="s">
        <v>149</v>
      </c>
      <c r="C92" s="8" t="s">
        <v>136</v>
      </c>
      <c r="D92" s="8" t="s">
        <v>332</v>
      </c>
      <c r="E92" s="8" t="s">
        <v>192</v>
      </c>
      <c r="F92" s="8">
        <v>7217</v>
      </c>
      <c r="G92" s="49">
        <v>300</v>
      </c>
      <c r="H92" s="49"/>
      <c r="I92" s="49">
        <v>285</v>
      </c>
      <c r="J92">
        <v>587</v>
      </c>
      <c r="K92" s="7"/>
      <c r="L92" s="8"/>
      <c r="M92" s="8"/>
      <c r="N92" s="8"/>
      <c r="O92" s="8"/>
      <c r="P92" s="8"/>
      <c r="Q92" s="49"/>
      <c r="R92" s="49"/>
      <c r="S92" s="49"/>
    </row>
    <row r="93" spans="1:31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31" x14ac:dyDescent="0.25">
      <c r="A94" s="7"/>
      <c r="B94" s="8"/>
      <c r="C94" s="8"/>
      <c r="D94" s="8"/>
      <c r="E94" s="8"/>
      <c r="F94" s="8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31" x14ac:dyDescent="0.25">
      <c r="A95" s="7"/>
      <c r="B95" s="8"/>
      <c r="C95" s="8"/>
      <c r="D95" s="8"/>
      <c r="E95" s="8"/>
      <c r="F95" s="10"/>
      <c r="G95" s="49"/>
      <c r="H95" s="49"/>
      <c r="I95" s="49"/>
      <c r="K95" s="7"/>
      <c r="L95" s="8"/>
      <c r="M95" s="8"/>
      <c r="N95" s="8"/>
      <c r="O95" s="8"/>
      <c r="P95" s="13" t="s">
        <v>14</v>
      </c>
      <c r="Q95" s="13">
        <f>SUM(Q72:Q94)</f>
        <v>4550</v>
      </c>
      <c r="R95" s="13">
        <f>SUM(R88:R94)</f>
        <v>0</v>
      </c>
      <c r="S95" s="13">
        <f>SUM(S72:S94)</f>
        <v>4300</v>
      </c>
    </row>
    <row r="96" spans="1:31" x14ac:dyDescent="0.25">
      <c r="A96" s="7"/>
      <c r="B96" s="8"/>
      <c r="C96" s="8"/>
      <c r="D96" s="8"/>
      <c r="E96" s="8"/>
      <c r="F96" s="13" t="s">
        <v>14</v>
      </c>
      <c r="G96" s="13">
        <f>SUM(G72:G95)</f>
        <v>6440</v>
      </c>
      <c r="H96" s="13">
        <f>SUM(H72:H95)</f>
        <v>190</v>
      </c>
      <c r="I96" s="13">
        <f>SUM(I72:I95)</f>
        <v>5935</v>
      </c>
      <c r="K96" s="7"/>
      <c r="L96" s="8"/>
      <c r="M96" s="8"/>
      <c r="N96" s="8"/>
      <c r="O96" s="8"/>
      <c r="P96" s="13" t="s">
        <v>17</v>
      </c>
      <c r="Q96" s="13">
        <f>Q95*0.99</f>
        <v>4504.5</v>
      </c>
      <c r="R96" s="10"/>
      <c r="S96" s="10"/>
    </row>
    <row r="97" spans="1:27" ht="15.75" x14ac:dyDescent="0.25">
      <c r="A97" s="7"/>
      <c r="B97" s="8"/>
      <c r="C97" s="8"/>
      <c r="D97" s="8"/>
      <c r="E97" s="8"/>
      <c r="F97" s="13" t="s">
        <v>17</v>
      </c>
      <c r="G97" s="13">
        <f>G96*0.99</f>
        <v>6375.6</v>
      </c>
      <c r="H97" s="10"/>
      <c r="I97" s="10"/>
      <c r="P97" s="295" t="s">
        <v>18</v>
      </c>
      <c r="Q97" s="296"/>
      <c r="R97" s="297"/>
      <c r="S97" s="42">
        <f>Q96-S95</f>
        <v>204.5</v>
      </c>
    </row>
    <row r="98" spans="1:27" ht="15.75" x14ac:dyDescent="0.25">
      <c r="F98" s="295" t="s">
        <v>18</v>
      </c>
      <c r="G98" s="296"/>
      <c r="H98" s="297"/>
      <c r="I98" s="42">
        <f>G97-I96</f>
        <v>440.60000000000036</v>
      </c>
    </row>
    <row r="102" spans="1:27" ht="26.25" x14ac:dyDescent="0.4">
      <c r="M102" s="311" t="s">
        <v>93</v>
      </c>
      <c r="N102" s="311"/>
      <c r="O102" s="311"/>
      <c r="W102" s="309"/>
      <c r="X102" s="309"/>
      <c r="Y102" s="309"/>
    </row>
    <row r="103" spans="1:27" ht="26.25" x14ac:dyDescent="0.4">
      <c r="C103" s="311" t="s">
        <v>92</v>
      </c>
      <c r="D103" s="311"/>
      <c r="E103" s="311"/>
      <c r="F103" t="s">
        <v>799</v>
      </c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  <c r="U103" s="64"/>
      <c r="V103" s="64"/>
      <c r="W103" s="64"/>
      <c r="X103" s="64"/>
      <c r="Y103" s="64"/>
      <c r="Z103" s="64"/>
      <c r="AA103" s="64"/>
    </row>
    <row r="104" spans="1:27" x14ac:dyDescent="0.25">
      <c r="A104" s="5" t="s">
        <v>1</v>
      </c>
      <c r="B104" s="5" t="s">
        <v>42</v>
      </c>
      <c r="C104" s="5" t="s">
        <v>3</v>
      </c>
      <c r="D104" s="5" t="s">
        <v>4</v>
      </c>
      <c r="E104" s="5" t="s">
        <v>5</v>
      </c>
      <c r="F104" s="5" t="s">
        <v>6</v>
      </c>
      <c r="G104" s="5" t="s">
        <v>7</v>
      </c>
      <c r="H104" s="5" t="s">
        <v>44</v>
      </c>
      <c r="I104" s="5" t="s">
        <v>33</v>
      </c>
      <c r="K104" s="37">
        <v>45145</v>
      </c>
      <c r="L104" s="38" t="s">
        <v>149</v>
      </c>
      <c r="M104" s="38" t="s">
        <v>136</v>
      </c>
      <c r="N104" s="38" t="s">
        <v>332</v>
      </c>
      <c r="O104" s="38" t="s">
        <v>776</v>
      </c>
      <c r="P104" s="38">
        <v>7933</v>
      </c>
      <c r="Q104" s="48">
        <v>300</v>
      </c>
      <c r="R104" s="112">
        <v>695</v>
      </c>
      <c r="S104" s="49">
        <v>285</v>
      </c>
      <c r="U104" s="1"/>
      <c r="AA104" s="50"/>
    </row>
    <row r="105" spans="1:27" x14ac:dyDescent="0.25">
      <c r="A105" s="37">
        <v>45111</v>
      </c>
      <c r="B105" s="38" t="s">
        <v>194</v>
      </c>
      <c r="C105" s="38" t="s">
        <v>139</v>
      </c>
      <c r="D105" s="38" t="s">
        <v>676</v>
      </c>
      <c r="E105" s="38" t="s">
        <v>199</v>
      </c>
      <c r="F105" s="38">
        <v>7583</v>
      </c>
      <c r="G105" s="48">
        <v>300</v>
      </c>
      <c r="H105" s="48"/>
      <c r="I105" s="49">
        <v>285</v>
      </c>
      <c r="K105" s="37">
        <v>45146</v>
      </c>
      <c r="L105" s="38" t="s">
        <v>214</v>
      </c>
      <c r="M105" s="38" t="s">
        <v>133</v>
      </c>
      <c r="N105" s="38" t="s">
        <v>332</v>
      </c>
      <c r="O105" s="38" t="s">
        <v>776</v>
      </c>
      <c r="P105" s="38">
        <v>7944</v>
      </c>
      <c r="Q105" s="48">
        <v>300</v>
      </c>
      <c r="R105" s="112">
        <v>695</v>
      </c>
      <c r="S105" s="49">
        <v>285</v>
      </c>
      <c r="U105" s="1"/>
      <c r="AA105" s="50"/>
    </row>
    <row r="106" spans="1:27" x14ac:dyDescent="0.25">
      <c r="A106" s="37">
        <v>45111</v>
      </c>
      <c r="B106" s="38" t="s">
        <v>344</v>
      </c>
      <c r="C106" s="38" t="s">
        <v>181</v>
      </c>
      <c r="D106" s="38" t="s">
        <v>676</v>
      </c>
      <c r="E106" s="38" t="s">
        <v>192</v>
      </c>
      <c r="F106" s="38">
        <v>7589</v>
      </c>
      <c r="G106" s="48">
        <v>300</v>
      </c>
      <c r="H106" s="48"/>
      <c r="I106" s="49">
        <v>285</v>
      </c>
      <c r="K106" s="37">
        <v>45154</v>
      </c>
      <c r="L106" s="38" t="s">
        <v>194</v>
      </c>
      <c r="M106" s="38" t="s">
        <v>139</v>
      </c>
      <c r="N106" s="38" t="s">
        <v>332</v>
      </c>
      <c r="O106" s="38" t="s">
        <v>162</v>
      </c>
      <c r="P106" s="38">
        <v>8015</v>
      </c>
      <c r="Q106" s="48">
        <v>300</v>
      </c>
      <c r="R106" s="112">
        <v>695</v>
      </c>
      <c r="S106" s="49">
        <v>285</v>
      </c>
      <c r="U106" s="1"/>
      <c r="AA106" s="50"/>
    </row>
    <row r="107" spans="1:27" x14ac:dyDescent="0.25">
      <c r="A107" s="37">
        <v>45112</v>
      </c>
      <c r="B107" s="38" t="s">
        <v>344</v>
      </c>
      <c r="C107" s="38" t="s">
        <v>283</v>
      </c>
      <c r="D107" s="38" t="s">
        <v>676</v>
      </c>
      <c r="E107" s="38" t="s">
        <v>192</v>
      </c>
      <c r="F107" s="38">
        <v>7598</v>
      </c>
      <c r="G107" s="48">
        <v>300</v>
      </c>
      <c r="H107" s="48"/>
      <c r="I107" s="49">
        <v>285</v>
      </c>
      <c r="K107" s="37">
        <v>45154</v>
      </c>
      <c r="L107" s="38" t="s">
        <v>238</v>
      </c>
      <c r="M107" s="38" t="s">
        <v>117</v>
      </c>
      <c r="N107" s="38" t="s">
        <v>332</v>
      </c>
      <c r="O107" s="38" t="s">
        <v>162</v>
      </c>
      <c r="P107" s="38">
        <v>8018</v>
      </c>
      <c r="Q107" s="48">
        <v>300</v>
      </c>
      <c r="R107" s="112">
        <v>695</v>
      </c>
      <c r="S107" s="49">
        <v>285</v>
      </c>
      <c r="U107" s="1"/>
      <c r="AA107" s="50"/>
    </row>
    <row r="108" spans="1:27" x14ac:dyDescent="0.25">
      <c r="A108" s="37">
        <v>45116</v>
      </c>
      <c r="B108" s="38" t="s">
        <v>194</v>
      </c>
      <c r="C108" s="38" t="s">
        <v>139</v>
      </c>
      <c r="D108" s="38" t="s">
        <v>676</v>
      </c>
      <c r="E108" s="38" t="s">
        <v>199</v>
      </c>
      <c r="F108" s="38">
        <v>7636</v>
      </c>
      <c r="G108" s="48">
        <v>300</v>
      </c>
      <c r="H108" s="48"/>
      <c r="I108" s="49">
        <v>285</v>
      </c>
      <c r="K108" s="37">
        <v>45155</v>
      </c>
      <c r="L108" s="38" t="s">
        <v>119</v>
      </c>
      <c r="M108" s="38" t="s">
        <v>144</v>
      </c>
      <c r="N108" s="38" t="s">
        <v>332</v>
      </c>
      <c r="O108" s="38" t="s">
        <v>162</v>
      </c>
      <c r="P108" s="38">
        <v>8029</v>
      </c>
      <c r="Q108" s="48">
        <v>300</v>
      </c>
      <c r="R108" s="112">
        <v>695</v>
      </c>
      <c r="S108" s="49">
        <v>285</v>
      </c>
      <c r="U108" s="1"/>
      <c r="AA108" s="50"/>
    </row>
    <row r="109" spans="1:27" x14ac:dyDescent="0.25">
      <c r="A109" s="37">
        <v>45119</v>
      </c>
      <c r="B109" s="38" t="s">
        <v>194</v>
      </c>
      <c r="C109" s="38" t="s">
        <v>139</v>
      </c>
      <c r="D109" s="38" t="s">
        <v>386</v>
      </c>
      <c r="E109" s="38" t="s">
        <v>148</v>
      </c>
      <c r="F109" s="38"/>
      <c r="G109" s="48">
        <v>510</v>
      </c>
      <c r="H109" s="48" t="s">
        <v>714</v>
      </c>
      <c r="I109" s="49">
        <v>460</v>
      </c>
      <c r="K109" s="37">
        <v>45155</v>
      </c>
      <c r="L109" s="38" t="s">
        <v>818</v>
      </c>
      <c r="M109" s="38" t="s">
        <v>136</v>
      </c>
      <c r="N109" s="38" t="s">
        <v>836</v>
      </c>
      <c r="O109" s="38" t="s">
        <v>162</v>
      </c>
      <c r="P109" s="38">
        <v>8025</v>
      </c>
      <c r="Q109" s="48">
        <v>300</v>
      </c>
      <c r="R109" s="112">
        <v>695</v>
      </c>
      <c r="S109" s="49">
        <v>285</v>
      </c>
      <c r="U109" s="1"/>
      <c r="AA109" s="50"/>
    </row>
    <row r="110" spans="1:27" x14ac:dyDescent="0.25">
      <c r="A110" s="37">
        <v>45119</v>
      </c>
      <c r="B110" s="38" t="s">
        <v>571</v>
      </c>
      <c r="C110" s="38" t="s">
        <v>126</v>
      </c>
      <c r="D110" s="38" t="s">
        <v>676</v>
      </c>
      <c r="E110" s="38" t="s">
        <v>199</v>
      </c>
      <c r="F110" s="38">
        <v>7659</v>
      </c>
      <c r="G110" s="48">
        <v>300</v>
      </c>
      <c r="H110" s="48"/>
      <c r="I110" s="49">
        <v>285</v>
      </c>
      <c r="K110" s="37">
        <v>45158</v>
      </c>
      <c r="L110" s="38" t="s">
        <v>818</v>
      </c>
      <c r="M110" s="38" t="s">
        <v>136</v>
      </c>
      <c r="N110" s="38" t="s">
        <v>836</v>
      </c>
      <c r="O110" s="38" t="s">
        <v>162</v>
      </c>
      <c r="P110" s="38">
        <v>8056</v>
      </c>
      <c r="Q110" s="48">
        <v>300</v>
      </c>
      <c r="R110" s="112">
        <v>695</v>
      </c>
      <c r="S110" s="49">
        <v>285</v>
      </c>
      <c r="U110" s="1"/>
      <c r="AA110" s="50"/>
    </row>
    <row r="111" spans="1:27" x14ac:dyDescent="0.25">
      <c r="A111" s="37">
        <v>45119</v>
      </c>
      <c r="B111" s="38" t="s">
        <v>125</v>
      </c>
      <c r="C111" s="38" t="s">
        <v>133</v>
      </c>
      <c r="D111" s="38" t="s">
        <v>676</v>
      </c>
      <c r="E111" s="38" t="s">
        <v>192</v>
      </c>
      <c r="F111" s="38">
        <v>7662</v>
      </c>
      <c r="G111" s="48">
        <v>300</v>
      </c>
      <c r="H111" s="48"/>
      <c r="I111" s="49">
        <v>285</v>
      </c>
      <c r="K111" s="37">
        <v>45167</v>
      </c>
      <c r="L111" s="38" t="s">
        <v>214</v>
      </c>
      <c r="M111" s="38" t="s">
        <v>133</v>
      </c>
      <c r="N111" s="38" t="s">
        <v>836</v>
      </c>
      <c r="O111" s="38" t="s">
        <v>162</v>
      </c>
      <c r="P111" s="38">
        <v>8155</v>
      </c>
      <c r="Q111" s="48">
        <v>300</v>
      </c>
      <c r="R111" s="112">
        <v>695</v>
      </c>
      <c r="S111" s="49">
        <v>285</v>
      </c>
      <c r="U111" s="1"/>
      <c r="AA111" s="50"/>
    </row>
    <row r="112" spans="1:27" x14ac:dyDescent="0.25">
      <c r="A112" s="37">
        <v>45120</v>
      </c>
      <c r="B112" s="38" t="s">
        <v>713</v>
      </c>
      <c r="C112" s="38" t="s">
        <v>109</v>
      </c>
      <c r="D112" s="38" t="s">
        <v>676</v>
      </c>
      <c r="E112" s="38" t="s">
        <v>192</v>
      </c>
      <c r="F112" s="38">
        <v>7673</v>
      </c>
      <c r="G112" s="48">
        <v>300</v>
      </c>
      <c r="H112" s="48"/>
      <c r="I112" s="49">
        <v>285</v>
      </c>
      <c r="K112" s="37">
        <v>45167</v>
      </c>
      <c r="L112" s="38" t="s">
        <v>119</v>
      </c>
      <c r="M112" s="38" t="s">
        <v>122</v>
      </c>
      <c r="N112" s="38" t="s">
        <v>676</v>
      </c>
      <c r="O112" s="38" t="s">
        <v>162</v>
      </c>
      <c r="P112" s="38">
        <v>8152</v>
      </c>
      <c r="Q112" s="48">
        <v>300</v>
      </c>
      <c r="R112" s="112">
        <v>695</v>
      </c>
      <c r="S112" s="49">
        <v>285</v>
      </c>
      <c r="U112" s="1"/>
      <c r="AA112" s="50"/>
    </row>
    <row r="113" spans="1:27" x14ac:dyDescent="0.25">
      <c r="A113" s="37">
        <v>45120</v>
      </c>
      <c r="B113" s="38" t="s">
        <v>125</v>
      </c>
      <c r="C113" s="38" t="s">
        <v>133</v>
      </c>
      <c r="D113" s="38" t="s">
        <v>676</v>
      </c>
      <c r="E113" s="38" t="s">
        <v>162</v>
      </c>
      <c r="F113" s="38">
        <v>7672</v>
      </c>
      <c r="G113" s="48">
        <v>300</v>
      </c>
      <c r="H113" s="48"/>
      <c r="I113" s="49">
        <v>285</v>
      </c>
      <c r="K113" s="37">
        <v>45167</v>
      </c>
      <c r="L113" s="38" t="s">
        <v>194</v>
      </c>
      <c r="M113" s="38" t="s">
        <v>139</v>
      </c>
      <c r="N113" s="38" t="s">
        <v>332</v>
      </c>
      <c r="O113" s="38" t="s">
        <v>776</v>
      </c>
      <c r="P113" s="8">
        <v>8153</v>
      </c>
      <c r="Q113" s="48">
        <v>300</v>
      </c>
      <c r="R113" s="112">
        <v>695</v>
      </c>
      <c r="S113" s="49">
        <v>285</v>
      </c>
      <c r="U113" s="1"/>
      <c r="AA113" s="50"/>
    </row>
    <row r="114" spans="1:27" x14ac:dyDescent="0.25">
      <c r="A114" s="37">
        <v>45121</v>
      </c>
      <c r="B114" s="38" t="s">
        <v>194</v>
      </c>
      <c r="C114" s="38" t="s">
        <v>139</v>
      </c>
      <c r="D114" s="38" t="s">
        <v>676</v>
      </c>
      <c r="E114" s="38" t="s">
        <v>199</v>
      </c>
      <c r="F114" s="38">
        <v>7681</v>
      </c>
      <c r="G114" s="48">
        <v>300</v>
      </c>
      <c r="H114" s="48"/>
      <c r="I114" s="49">
        <v>285</v>
      </c>
      <c r="K114" s="37">
        <v>45168</v>
      </c>
      <c r="L114" s="38" t="s">
        <v>194</v>
      </c>
      <c r="M114" s="38" t="s">
        <v>139</v>
      </c>
      <c r="N114" s="38" t="s">
        <v>840</v>
      </c>
      <c r="O114" s="38" t="s">
        <v>841</v>
      </c>
      <c r="P114" s="8">
        <v>8176</v>
      </c>
      <c r="Q114" s="48">
        <v>300</v>
      </c>
      <c r="R114" s="112">
        <v>695</v>
      </c>
      <c r="S114" s="49">
        <v>285</v>
      </c>
      <c r="U114" s="1"/>
      <c r="AA114" s="50"/>
    </row>
    <row r="115" spans="1:27" x14ac:dyDescent="0.25">
      <c r="A115" s="37">
        <v>45121</v>
      </c>
      <c r="B115" s="38" t="s">
        <v>135</v>
      </c>
      <c r="C115" s="38" t="s">
        <v>136</v>
      </c>
      <c r="D115" s="38" t="s">
        <v>676</v>
      </c>
      <c r="E115" s="38" t="s">
        <v>715</v>
      </c>
      <c r="F115" s="38">
        <v>7680</v>
      </c>
      <c r="G115" s="48">
        <v>300</v>
      </c>
      <c r="H115" s="48"/>
      <c r="I115" s="49">
        <v>285</v>
      </c>
      <c r="K115" s="37"/>
      <c r="L115" s="38"/>
      <c r="M115" s="38"/>
      <c r="N115" s="38"/>
      <c r="O115" s="38"/>
      <c r="P115" s="38"/>
      <c r="Q115" s="48"/>
      <c r="R115" s="48"/>
      <c r="S115" s="49"/>
      <c r="Y115" s="310"/>
      <c r="Z115" s="310"/>
      <c r="AA115" s="269"/>
    </row>
    <row r="116" spans="1:27" x14ac:dyDescent="0.25">
      <c r="A116" s="37">
        <v>45121</v>
      </c>
      <c r="B116" s="38" t="s">
        <v>125</v>
      </c>
      <c r="C116" s="38" t="s">
        <v>133</v>
      </c>
      <c r="D116" s="38" t="s">
        <v>676</v>
      </c>
      <c r="E116" s="38" t="s">
        <v>192</v>
      </c>
      <c r="F116" s="38">
        <v>7689</v>
      </c>
      <c r="G116" s="48">
        <v>300</v>
      </c>
      <c r="H116" s="48"/>
      <c r="I116" s="49">
        <v>285</v>
      </c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27" x14ac:dyDescent="0.25">
      <c r="A117" s="37">
        <v>45124</v>
      </c>
      <c r="B117" s="38" t="s">
        <v>135</v>
      </c>
      <c r="C117" s="38" t="s">
        <v>136</v>
      </c>
      <c r="D117" s="38" t="s">
        <v>676</v>
      </c>
      <c r="E117" s="38" t="s">
        <v>715</v>
      </c>
      <c r="F117" s="38">
        <v>7708</v>
      </c>
      <c r="G117" s="48">
        <v>350</v>
      </c>
      <c r="H117" s="48"/>
      <c r="I117" s="49">
        <v>330</v>
      </c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27" x14ac:dyDescent="0.25">
      <c r="A118" s="37">
        <v>45124</v>
      </c>
      <c r="B118" s="38" t="s">
        <v>710</v>
      </c>
      <c r="C118" s="38" t="s">
        <v>117</v>
      </c>
      <c r="D118" s="38" t="s">
        <v>676</v>
      </c>
      <c r="E118" s="38" t="s">
        <v>199</v>
      </c>
      <c r="F118" s="38">
        <v>7706</v>
      </c>
      <c r="G118" s="48">
        <v>300</v>
      </c>
      <c r="H118" s="48"/>
      <c r="I118" s="49">
        <v>285</v>
      </c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27" x14ac:dyDescent="0.25">
      <c r="A119" s="37">
        <v>45124</v>
      </c>
      <c r="B119" s="38" t="s">
        <v>125</v>
      </c>
      <c r="C119" s="38" t="s">
        <v>133</v>
      </c>
      <c r="D119" s="38" t="s">
        <v>676</v>
      </c>
      <c r="E119" s="38" t="s">
        <v>199</v>
      </c>
      <c r="F119" s="38">
        <v>7701</v>
      </c>
      <c r="G119" s="48">
        <v>300</v>
      </c>
      <c r="H119" s="48"/>
      <c r="I119" s="49">
        <v>285</v>
      </c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27" x14ac:dyDescent="0.25">
      <c r="A120" s="37">
        <v>45125</v>
      </c>
      <c r="B120" s="38" t="s">
        <v>194</v>
      </c>
      <c r="C120" s="38" t="s">
        <v>139</v>
      </c>
      <c r="D120" s="38" t="s">
        <v>676</v>
      </c>
      <c r="E120" s="38" t="s">
        <v>715</v>
      </c>
      <c r="F120" s="38">
        <v>7718</v>
      </c>
      <c r="G120" s="48">
        <v>350</v>
      </c>
      <c r="H120" s="48"/>
      <c r="I120" s="49">
        <v>330</v>
      </c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27" x14ac:dyDescent="0.25">
      <c r="A121" s="37">
        <v>45126</v>
      </c>
      <c r="B121" s="38" t="s">
        <v>710</v>
      </c>
      <c r="C121" s="38" t="s">
        <v>117</v>
      </c>
      <c r="D121" s="38" t="s">
        <v>676</v>
      </c>
      <c r="E121" s="38" t="s">
        <v>192</v>
      </c>
      <c r="F121" s="38">
        <v>7724</v>
      </c>
      <c r="G121" s="48">
        <v>300</v>
      </c>
      <c r="H121" s="48"/>
      <c r="I121" s="49">
        <v>285</v>
      </c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27" x14ac:dyDescent="0.25">
      <c r="A122" s="37">
        <v>45126</v>
      </c>
      <c r="B122" s="38" t="s">
        <v>344</v>
      </c>
      <c r="C122" s="38" t="s">
        <v>181</v>
      </c>
      <c r="D122" s="38" t="s">
        <v>676</v>
      </c>
      <c r="E122" s="38" t="s">
        <v>192</v>
      </c>
      <c r="F122" s="38">
        <v>7723</v>
      </c>
      <c r="G122" s="48">
        <v>300</v>
      </c>
      <c r="H122" s="48"/>
      <c r="I122" s="49">
        <v>285</v>
      </c>
      <c r="K122" s="7"/>
      <c r="L122" s="8"/>
      <c r="M122" s="8"/>
      <c r="N122" s="8"/>
      <c r="O122" s="8"/>
      <c r="P122" s="8"/>
      <c r="Q122" s="49"/>
      <c r="R122" s="49"/>
      <c r="S122" s="49"/>
    </row>
    <row r="123" spans="1:27" x14ac:dyDescent="0.25">
      <c r="A123" s="7">
        <v>45127</v>
      </c>
      <c r="B123" s="8" t="s">
        <v>135</v>
      </c>
      <c r="C123" s="8" t="s">
        <v>136</v>
      </c>
      <c r="D123" s="8" t="s">
        <v>676</v>
      </c>
      <c r="E123" s="8" t="s">
        <v>199</v>
      </c>
      <c r="F123" s="8">
        <v>7746</v>
      </c>
      <c r="G123" s="49">
        <v>300</v>
      </c>
      <c r="H123" s="49"/>
      <c r="I123" s="49">
        <v>285</v>
      </c>
      <c r="K123" s="7"/>
      <c r="L123" s="8"/>
      <c r="M123" s="8"/>
      <c r="N123" s="8"/>
      <c r="O123" s="8"/>
      <c r="P123" s="8"/>
      <c r="Q123" s="49"/>
      <c r="R123" s="49"/>
      <c r="S123" s="49"/>
    </row>
    <row r="124" spans="1:27" x14ac:dyDescent="0.25">
      <c r="A124" s="7">
        <v>45127</v>
      </c>
      <c r="B124" s="8" t="s">
        <v>344</v>
      </c>
      <c r="C124" s="8" t="s">
        <v>181</v>
      </c>
      <c r="D124" s="8" t="s">
        <v>676</v>
      </c>
      <c r="E124" s="8" t="s">
        <v>199</v>
      </c>
      <c r="F124" s="8">
        <v>7749</v>
      </c>
      <c r="G124" s="49">
        <v>300</v>
      </c>
      <c r="H124" s="49"/>
      <c r="I124" s="49">
        <v>285</v>
      </c>
      <c r="K124" s="7"/>
      <c r="L124" s="8"/>
      <c r="M124" s="8"/>
      <c r="N124" s="8"/>
      <c r="O124" s="8"/>
      <c r="P124" s="8"/>
      <c r="Q124" s="49"/>
      <c r="R124" s="49"/>
      <c r="S124" s="49"/>
    </row>
    <row r="125" spans="1:27" x14ac:dyDescent="0.25">
      <c r="A125" s="7">
        <v>45131</v>
      </c>
      <c r="B125" s="8" t="s">
        <v>710</v>
      </c>
      <c r="C125" s="8" t="s">
        <v>117</v>
      </c>
      <c r="D125" s="8" t="s">
        <v>676</v>
      </c>
      <c r="E125" s="8" t="s">
        <v>192</v>
      </c>
      <c r="F125" s="8">
        <v>7767</v>
      </c>
      <c r="G125" s="49">
        <v>300</v>
      </c>
      <c r="H125" s="49"/>
      <c r="I125" s="49">
        <v>285</v>
      </c>
      <c r="K125" s="7"/>
      <c r="L125" s="8"/>
      <c r="M125" s="8"/>
      <c r="N125" s="8"/>
      <c r="O125" s="8"/>
      <c r="P125" s="8"/>
      <c r="Q125" s="49"/>
      <c r="R125" s="49"/>
      <c r="S125" s="49"/>
    </row>
    <row r="126" spans="1:27" x14ac:dyDescent="0.25">
      <c r="A126" s="7">
        <v>45132</v>
      </c>
      <c r="B126" s="8" t="s">
        <v>194</v>
      </c>
      <c r="C126" s="8" t="s">
        <v>139</v>
      </c>
      <c r="D126" s="8" t="s">
        <v>676</v>
      </c>
      <c r="E126" s="8" t="s">
        <v>199</v>
      </c>
      <c r="F126" s="8">
        <v>7777</v>
      </c>
      <c r="G126" s="49">
        <v>300</v>
      </c>
      <c r="H126" s="49"/>
      <c r="I126" s="49">
        <v>285</v>
      </c>
      <c r="K126" s="7"/>
      <c r="L126" s="8"/>
      <c r="M126" s="8"/>
      <c r="N126" s="8"/>
      <c r="O126" s="8"/>
      <c r="P126" s="8"/>
      <c r="Q126" s="49"/>
      <c r="R126" s="49"/>
      <c r="S126" s="49"/>
    </row>
    <row r="127" spans="1:27" x14ac:dyDescent="0.25">
      <c r="A127" s="7">
        <v>45132</v>
      </c>
      <c r="B127" s="8" t="s">
        <v>125</v>
      </c>
      <c r="C127" s="8" t="s">
        <v>133</v>
      </c>
      <c r="D127" s="8" t="s">
        <v>676</v>
      </c>
      <c r="E127" s="8" t="s">
        <v>192</v>
      </c>
      <c r="F127" s="8">
        <v>7781</v>
      </c>
      <c r="G127" s="49">
        <v>300</v>
      </c>
      <c r="H127" s="49"/>
      <c r="I127" s="49">
        <v>285</v>
      </c>
      <c r="K127" s="7"/>
      <c r="L127" s="8"/>
      <c r="M127" s="8"/>
      <c r="N127" s="8"/>
      <c r="O127" s="8"/>
      <c r="P127" s="8"/>
      <c r="Q127" s="49"/>
      <c r="R127" s="49"/>
      <c r="S127" s="49"/>
    </row>
    <row r="128" spans="1:27" x14ac:dyDescent="0.25">
      <c r="A128" s="7">
        <v>45132</v>
      </c>
      <c r="B128" s="8" t="s">
        <v>143</v>
      </c>
      <c r="C128" s="8" t="s">
        <v>144</v>
      </c>
      <c r="D128" s="8" t="s">
        <v>676</v>
      </c>
      <c r="E128" s="8" t="s">
        <v>715</v>
      </c>
      <c r="F128" s="8">
        <v>7786</v>
      </c>
      <c r="G128" s="49">
        <v>350</v>
      </c>
      <c r="H128" s="49"/>
      <c r="I128" s="49">
        <v>330</v>
      </c>
      <c r="K128" s="7"/>
      <c r="L128" s="8"/>
      <c r="M128" s="8"/>
      <c r="N128" s="8"/>
      <c r="O128" s="8"/>
      <c r="P128" s="8"/>
      <c r="Q128" s="49"/>
      <c r="R128" s="49"/>
      <c r="S128" s="49"/>
    </row>
    <row r="129" spans="1:19" x14ac:dyDescent="0.25">
      <c r="A129" s="7">
        <v>45134</v>
      </c>
      <c r="B129" s="8" t="s">
        <v>344</v>
      </c>
      <c r="C129" s="8" t="s">
        <v>181</v>
      </c>
      <c r="D129" s="8" t="s">
        <v>676</v>
      </c>
      <c r="E129" s="8" t="s">
        <v>715</v>
      </c>
      <c r="F129" s="8">
        <v>7809</v>
      </c>
      <c r="G129" s="49">
        <v>350</v>
      </c>
      <c r="H129" s="49"/>
      <c r="I129" s="49">
        <v>330</v>
      </c>
      <c r="K129" s="7"/>
      <c r="L129" s="8"/>
      <c r="M129" s="8"/>
      <c r="N129" s="8"/>
      <c r="O129" s="8"/>
      <c r="P129" s="8"/>
      <c r="Q129" s="49"/>
      <c r="R129" s="49"/>
      <c r="S129" s="49"/>
    </row>
    <row r="130" spans="1:19" x14ac:dyDescent="0.25">
      <c r="A130" s="7">
        <v>45135</v>
      </c>
      <c r="B130" s="8" t="s">
        <v>194</v>
      </c>
      <c r="C130" s="8" t="s">
        <v>139</v>
      </c>
      <c r="D130" s="8" t="s">
        <v>676</v>
      </c>
      <c r="E130" s="8" t="s">
        <v>715</v>
      </c>
      <c r="F130" s="8">
        <v>7828</v>
      </c>
      <c r="G130" s="49">
        <v>350</v>
      </c>
      <c r="H130" s="49"/>
      <c r="I130" s="49">
        <v>330</v>
      </c>
      <c r="K130" s="7"/>
      <c r="L130" s="8"/>
      <c r="M130" s="8"/>
      <c r="N130" s="8"/>
      <c r="O130" s="8"/>
      <c r="P130" s="8"/>
      <c r="Q130" s="49"/>
      <c r="R130" s="49"/>
      <c r="S130" s="49"/>
    </row>
    <row r="131" spans="1:19" x14ac:dyDescent="0.25">
      <c r="A131" s="7">
        <v>45137</v>
      </c>
      <c r="B131" s="8" t="s">
        <v>571</v>
      </c>
      <c r="C131" s="8" t="s">
        <v>126</v>
      </c>
      <c r="D131" s="8" t="s">
        <v>676</v>
      </c>
      <c r="E131" s="8" t="s">
        <v>148</v>
      </c>
      <c r="F131" s="8">
        <v>7853</v>
      </c>
      <c r="G131" s="49">
        <v>330</v>
      </c>
      <c r="H131" s="49"/>
      <c r="I131" s="49">
        <v>310</v>
      </c>
      <c r="K131" s="7"/>
      <c r="L131" s="8"/>
      <c r="M131" s="8"/>
      <c r="N131" s="8"/>
      <c r="O131" s="8"/>
      <c r="P131" s="8"/>
      <c r="Q131" s="49"/>
      <c r="R131" s="49"/>
      <c r="S131" s="49"/>
    </row>
    <row r="132" spans="1:19" x14ac:dyDescent="0.25">
      <c r="A132" s="7">
        <v>45138</v>
      </c>
      <c r="B132" s="8" t="s">
        <v>135</v>
      </c>
      <c r="C132" s="8" t="s">
        <v>133</v>
      </c>
      <c r="D132" s="8" t="s">
        <v>676</v>
      </c>
      <c r="E132" s="8" t="s">
        <v>715</v>
      </c>
      <c r="F132" s="8">
        <v>7871</v>
      </c>
      <c r="G132" s="49">
        <v>350</v>
      </c>
      <c r="H132" s="49"/>
      <c r="I132" s="49">
        <v>330</v>
      </c>
      <c r="K132" s="7"/>
      <c r="L132" s="8"/>
      <c r="M132" s="8"/>
      <c r="N132" s="8"/>
      <c r="O132" s="8"/>
      <c r="P132" s="8"/>
      <c r="Q132" s="49"/>
      <c r="R132" s="49"/>
      <c r="S132" s="49"/>
    </row>
    <row r="133" spans="1:19" x14ac:dyDescent="0.25">
      <c r="A133" s="7"/>
      <c r="B133" s="8"/>
      <c r="C133" s="8"/>
      <c r="D133" s="8"/>
      <c r="E133" s="8"/>
      <c r="F133" s="8"/>
      <c r="G133" s="49"/>
      <c r="H133" s="49"/>
      <c r="I133" s="49"/>
      <c r="K133" s="7"/>
      <c r="L133" s="8"/>
      <c r="M133" s="8"/>
      <c r="N133" s="8"/>
      <c r="O133" s="8"/>
      <c r="P133" s="8"/>
      <c r="Q133" s="49"/>
      <c r="R133" s="49"/>
      <c r="S133" s="49"/>
    </row>
    <row r="134" spans="1:19" x14ac:dyDescent="0.25">
      <c r="A134" s="7"/>
      <c r="B134" s="8"/>
      <c r="C134" s="8"/>
      <c r="D134" s="8"/>
      <c r="E134" s="8"/>
      <c r="F134" s="8"/>
      <c r="G134" s="49"/>
      <c r="H134" s="49"/>
      <c r="I134" s="49"/>
      <c r="K134" s="7"/>
      <c r="L134" s="8"/>
      <c r="M134" s="8"/>
      <c r="N134" s="8"/>
      <c r="O134" s="8"/>
      <c r="P134" s="8"/>
      <c r="Q134" s="49"/>
      <c r="R134" s="49"/>
      <c r="S134" s="49"/>
    </row>
    <row r="135" spans="1:19" x14ac:dyDescent="0.25">
      <c r="A135" s="7"/>
      <c r="B135" s="8"/>
      <c r="C135" s="8"/>
      <c r="D135" s="8"/>
      <c r="E135" s="8"/>
      <c r="F135" s="8"/>
      <c r="G135" s="49"/>
      <c r="H135" s="49"/>
      <c r="I135" s="49"/>
      <c r="K135" s="7"/>
      <c r="L135" s="8"/>
      <c r="M135" s="8"/>
      <c r="N135" s="8"/>
      <c r="O135" s="8"/>
      <c r="P135" s="10"/>
      <c r="Q135" s="49"/>
      <c r="R135" s="49"/>
      <c r="S135" s="49"/>
    </row>
    <row r="136" spans="1:19" x14ac:dyDescent="0.25">
      <c r="A136" s="7"/>
      <c r="B136" s="8"/>
      <c r="C136" s="8"/>
      <c r="D136" s="8"/>
      <c r="E136" s="8"/>
      <c r="F136" s="10"/>
      <c r="G136" s="49"/>
      <c r="H136" s="49"/>
      <c r="I136" s="49"/>
      <c r="K136" s="7"/>
      <c r="L136" s="8"/>
      <c r="M136" s="8"/>
      <c r="N136" s="8"/>
      <c r="O136" s="8"/>
      <c r="P136" s="13" t="s">
        <v>14</v>
      </c>
      <c r="Q136" s="13">
        <f>SUM(Q104:Q135)</f>
        <v>3300</v>
      </c>
      <c r="R136" s="13">
        <f>SUM(R120:R135)</f>
        <v>0</v>
      </c>
      <c r="S136" s="13">
        <f>SUM(S104:S135)</f>
        <v>3135</v>
      </c>
    </row>
    <row r="137" spans="1:19" x14ac:dyDescent="0.25">
      <c r="A137" s="7"/>
      <c r="B137" s="8"/>
      <c r="C137" s="8"/>
      <c r="D137" s="8"/>
      <c r="E137" s="8"/>
      <c r="F137" s="13" t="s">
        <v>14</v>
      </c>
      <c r="G137" s="13">
        <f>SUM(G105:G136)</f>
        <v>8940</v>
      </c>
      <c r="H137" s="13">
        <f>SUM(H121:H136)</f>
        <v>0</v>
      </c>
      <c r="I137" s="13">
        <f>SUM(I105:I136)</f>
        <v>8450</v>
      </c>
      <c r="K137" s="7"/>
      <c r="L137" s="8"/>
      <c r="M137" s="8"/>
      <c r="N137" s="8"/>
      <c r="O137" s="8"/>
      <c r="P137" s="13" t="s">
        <v>17</v>
      </c>
      <c r="Q137" s="13">
        <f>Q136*0.99</f>
        <v>3267</v>
      </c>
      <c r="R137" s="10"/>
      <c r="S137" s="10"/>
    </row>
    <row r="138" spans="1:19" ht="15.75" x14ac:dyDescent="0.25">
      <c r="A138" s="7"/>
      <c r="B138" s="8"/>
      <c r="C138" s="8"/>
      <c r="D138" s="8"/>
      <c r="E138" s="8"/>
      <c r="F138" s="13" t="s">
        <v>17</v>
      </c>
      <c r="G138" s="13">
        <f>G137*0.99</f>
        <v>8850.6</v>
      </c>
      <c r="H138" s="10"/>
      <c r="I138" s="10"/>
      <c r="P138" s="295" t="s">
        <v>18</v>
      </c>
      <c r="Q138" s="296"/>
      <c r="R138" s="297"/>
      <c r="S138" s="42">
        <f>Q137-S136</f>
        <v>132</v>
      </c>
    </row>
    <row r="139" spans="1:19" ht="15.75" x14ac:dyDescent="0.25">
      <c r="F139" s="295" t="s">
        <v>18</v>
      </c>
      <c r="G139" s="296"/>
      <c r="H139" s="297"/>
      <c r="I139" s="42">
        <f>G138-I137</f>
        <v>400.60000000000036</v>
      </c>
    </row>
    <row r="143" spans="1:19" ht="26.25" x14ac:dyDescent="0.4">
      <c r="M143" s="311" t="s">
        <v>99</v>
      </c>
      <c r="N143" s="311"/>
      <c r="O143" s="311"/>
    </row>
    <row r="144" spans="1:19" ht="26.25" x14ac:dyDescent="0.4">
      <c r="C144" s="311" t="s">
        <v>94</v>
      </c>
      <c r="D144" s="311"/>
      <c r="E144" s="311"/>
      <c r="G144" t="s">
        <v>963</v>
      </c>
      <c r="K144" s="5" t="s">
        <v>1</v>
      </c>
      <c r="L144" s="5" t="s">
        <v>42</v>
      </c>
      <c r="M144" s="5" t="s">
        <v>3</v>
      </c>
      <c r="N144" s="5" t="s">
        <v>4</v>
      </c>
      <c r="O144" s="5" t="s">
        <v>5</v>
      </c>
      <c r="P144" s="5" t="s">
        <v>6</v>
      </c>
      <c r="Q144" s="5" t="s">
        <v>7</v>
      </c>
      <c r="R144" s="5" t="s">
        <v>43</v>
      </c>
      <c r="S144" s="5" t="s">
        <v>33</v>
      </c>
    </row>
    <row r="145" spans="1:20" x14ac:dyDescent="0.25">
      <c r="A145" s="5" t="s">
        <v>1</v>
      </c>
      <c r="B145" s="5" t="s">
        <v>42</v>
      </c>
      <c r="C145" s="5" t="s">
        <v>3</v>
      </c>
      <c r="D145" s="5" t="s">
        <v>4</v>
      </c>
      <c r="E145" s="5" t="s">
        <v>5</v>
      </c>
      <c r="F145" s="5" t="s">
        <v>6</v>
      </c>
      <c r="G145" s="5" t="s">
        <v>7</v>
      </c>
      <c r="H145" s="5" t="s">
        <v>43</v>
      </c>
      <c r="I145" s="5" t="s">
        <v>33</v>
      </c>
      <c r="K145" s="37">
        <v>45202</v>
      </c>
      <c r="L145" s="38" t="s">
        <v>743</v>
      </c>
      <c r="M145" s="38" t="s">
        <v>109</v>
      </c>
      <c r="N145" s="38" t="s">
        <v>332</v>
      </c>
      <c r="O145" s="38" t="s">
        <v>627</v>
      </c>
      <c r="P145" s="38">
        <v>8489</v>
      </c>
      <c r="Q145" s="48">
        <v>300</v>
      </c>
      <c r="R145" s="48"/>
      <c r="S145" s="49">
        <v>285</v>
      </c>
    </row>
    <row r="146" spans="1:20" x14ac:dyDescent="0.25">
      <c r="A146" s="37">
        <v>45177</v>
      </c>
      <c r="B146" s="38" t="s">
        <v>546</v>
      </c>
      <c r="C146" s="38" t="s">
        <v>139</v>
      </c>
      <c r="D146" s="38" t="s">
        <v>840</v>
      </c>
      <c r="E146" s="38" t="s">
        <v>627</v>
      </c>
      <c r="F146" s="38">
        <v>8257</v>
      </c>
      <c r="G146" s="48">
        <v>300</v>
      </c>
      <c r="H146" s="48"/>
      <c r="I146" s="49">
        <v>285</v>
      </c>
      <c r="K146" s="37">
        <v>45202</v>
      </c>
      <c r="L146" s="38" t="s">
        <v>426</v>
      </c>
      <c r="M146" s="38" t="s">
        <v>181</v>
      </c>
      <c r="N146" s="38" t="s">
        <v>332</v>
      </c>
      <c r="O146" s="38" t="s">
        <v>841</v>
      </c>
      <c r="P146" s="38">
        <v>8491</v>
      </c>
      <c r="Q146" s="48">
        <v>300</v>
      </c>
      <c r="R146" s="48"/>
      <c r="S146" s="49">
        <v>285</v>
      </c>
    </row>
    <row r="147" spans="1:20" x14ac:dyDescent="0.25">
      <c r="A147" s="37">
        <v>45184</v>
      </c>
      <c r="B147" s="38" t="s">
        <v>546</v>
      </c>
      <c r="C147" s="38" t="s">
        <v>139</v>
      </c>
      <c r="D147" s="38" t="s">
        <v>840</v>
      </c>
      <c r="E147" s="38" t="s">
        <v>162</v>
      </c>
      <c r="F147" s="38">
        <v>8338</v>
      </c>
      <c r="G147" s="48">
        <v>300</v>
      </c>
      <c r="H147" s="48"/>
      <c r="I147" s="49">
        <v>285</v>
      </c>
      <c r="K147" s="37">
        <v>45202</v>
      </c>
      <c r="L147" s="38" t="s">
        <v>214</v>
      </c>
      <c r="M147" s="38" t="s">
        <v>133</v>
      </c>
      <c r="N147" s="38" t="s">
        <v>332</v>
      </c>
      <c r="O147" s="38" t="s">
        <v>841</v>
      </c>
      <c r="P147" s="38">
        <v>8490</v>
      </c>
      <c r="Q147" s="48">
        <v>300</v>
      </c>
      <c r="R147" s="48"/>
      <c r="S147" s="49">
        <v>285</v>
      </c>
    </row>
    <row r="148" spans="1:20" x14ac:dyDescent="0.25">
      <c r="A148" s="37">
        <v>45188</v>
      </c>
      <c r="B148" s="38" t="s">
        <v>546</v>
      </c>
      <c r="C148" s="38" t="s">
        <v>139</v>
      </c>
      <c r="D148" s="38" t="s">
        <v>840</v>
      </c>
      <c r="E148" s="38" t="s">
        <v>162</v>
      </c>
      <c r="F148" s="38">
        <v>8360</v>
      </c>
      <c r="G148" s="48">
        <v>300</v>
      </c>
      <c r="H148" s="48"/>
      <c r="I148" s="49">
        <v>285</v>
      </c>
      <c r="K148" s="37">
        <v>45207</v>
      </c>
      <c r="L148" s="38" t="s">
        <v>743</v>
      </c>
      <c r="M148" s="38" t="s">
        <v>109</v>
      </c>
      <c r="N148" s="38" t="s">
        <v>332</v>
      </c>
      <c r="O148" s="38" t="s">
        <v>627</v>
      </c>
      <c r="P148" s="38">
        <v>163607</v>
      </c>
      <c r="Q148" s="48">
        <v>300</v>
      </c>
      <c r="R148" s="48"/>
      <c r="S148" s="49">
        <v>285</v>
      </c>
    </row>
    <row r="149" spans="1:20" x14ac:dyDescent="0.25">
      <c r="A149" s="37">
        <v>45188</v>
      </c>
      <c r="B149" s="38" t="s">
        <v>426</v>
      </c>
      <c r="C149" s="38" t="s">
        <v>117</v>
      </c>
      <c r="D149" s="38" t="s">
        <v>840</v>
      </c>
      <c r="E149" s="38" t="s">
        <v>627</v>
      </c>
      <c r="F149" s="38">
        <v>8355</v>
      </c>
      <c r="G149" s="48">
        <v>300</v>
      </c>
      <c r="H149" s="48"/>
      <c r="I149" s="49">
        <v>285</v>
      </c>
      <c r="K149" s="37">
        <v>45207</v>
      </c>
      <c r="L149" s="38" t="s">
        <v>546</v>
      </c>
      <c r="M149" s="38" t="s">
        <v>139</v>
      </c>
      <c r="N149" s="38" t="s">
        <v>332</v>
      </c>
      <c r="O149" s="38" t="s">
        <v>627</v>
      </c>
      <c r="P149" s="38">
        <v>163608</v>
      </c>
      <c r="Q149" s="48">
        <v>300</v>
      </c>
      <c r="R149" s="48"/>
      <c r="S149" s="49">
        <v>285</v>
      </c>
    </row>
    <row r="150" spans="1:20" x14ac:dyDescent="0.25">
      <c r="A150" s="37">
        <v>45189</v>
      </c>
      <c r="B150" s="38" t="s">
        <v>546</v>
      </c>
      <c r="C150" s="38" t="s">
        <v>139</v>
      </c>
      <c r="D150" s="38" t="s">
        <v>840</v>
      </c>
      <c r="E150" s="38" t="s">
        <v>162</v>
      </c>
      <c r="F150" s="38">
        <v>8372</v>
      </c>
      <c r="G150" s="48">
        <v>300</v>
      </c>
      <c r="H150" s="48"/>
      <c r="I150" s="49">
        <v>285</v>
      </c>
      <c r="K150" s="37">
        <v>45200</v>
      </c>
      <c r="L150" s="38" t="s">
        <v>818</v>
      </c>
      <c r="M150" s="38" t="s">
        <v>136</v>
      </c>
      <c r="N150" s="38" t="s">
        <v>332</v>
      </c>
      <c r="O150" s="38" t="s">
        <v>321</v>
      </c>
      <c r="P150" s="38">
        <v>8479</v>
      </c>
      <c r="Q150" s="48">
        <v>330</v>
      </c>
      <c r="R150" s="48">
        <v>100</v>
      </c>
      <c r="S150" s="49">
        <v>310</v>
      </c>
      <c r="T150">
        <v>210</v>
      </c>
    </row>
    <row r="151" spans="1:20" x14ac:dyDescent="0.25">
      <c r="A151" s="37">
        <v>45190</v>
      </c>
      <c r="B151" s="38" t="s">
        <v>214</v>
      </c>
      <c r="C151" s="38" t="s">
        <v>133</v>
      </c>
      <c r="D151" s="38" t="s">
        <v>840</v>
      </c>
      <c r="E151" s="38" t="s">
        <v>425</v>
      </c>
      <c r="F151" s="38">
        <v>8382</v>
      </c>
      <c r="G151" s="48">
        <v>350</v>
      </c>
      <c r="H151" s="48"/>
      <c r="I151" s="49">
        <v>330</v>
      </c>
      <c r="K151" s="37">
        <v>45210</v>
      </c>
      <c r="L151" s="38" t="s">
        <v>426</v>
      </c>
      <c r="M151" s="38" t="s">
        <v>181</v>
      </c>
      <c r="N151" s="38" t="s">
        <v>332</v>
      </c>
      <c r="O151" s="38" t="s">
        <v>841</v>
      </c>
      <c r="P151" s="38"/>
      <c r="Q151" s="48">
        <v>300</v>
      </c>
      <c r="R151" s="48"/>
      <c r="S151" s="49">
        <v>285</v>
      </c>
    </row>
    <row r="152" spans="1:20" x14ac:dyDescent="0.25">
      <c r="A152" s="37">
        <v>45194</v>
      </c>
      <c r="B152" s="38" t="s">
        <v>546</v>
      </c>
      <c r="C152" s="38" t="s">
        <v>139</v>
      </c>
      <c r="D152" s="38" t="s">
        <v>840</v>
      </c>
      <c r="E152" s="38" t="s">
        <v>627</v>
      </c>
      <c r="F152" s="38">
        <v>8419</v>
      </c>
      <c r="G152" s="48">
        <v>300</v>
      </c>
      <c r="H152" s="48"/>
      <c r="I152" s="49">
        <v>285</v>
      </c>
      <c r="K152" s="37">
        <v>45210</v>
      </c>
      <c r="L152" s="38" t="s">
        <v>818</v>
      </c>
      <c r="M152" s="38" t="s">
        <v>136</v>
      </c>
      <c r="N152" s="38" t="s">
        <v>332</v>
      </c>
      <c r="O152" s="38" t="s">
        <v>841</v>
      </c>
      <c r="P152" s="38"/>
      <c r="Q152" s="48">
        <v>300</v>
      </c>
      <c r="R152" s="48"/>
      <c r="S152" s="49">
        <v>285</v>
      </c>
    </row>
    <row r="153" spans="1:20" x14ac:dyDescent="0.25">
      <c r="A153" s="37">
        <v>45187</v>
      </c>
      <c r="B153" s="38" t="s">
        <v>743</v>
      </c>
      <c r="C153" s="38" t="s">
        <v>109</v>
      </c>
      <c r="D153" s="38" t="s">
        <v>840</v>
      </c>
      <c r="E153" s="38" t="s">
        <v>425</v>
      </c>
      <c r="F153" s="38"/>
      <c r="G153" s="48">
        <v>350</v>
      </c>
      <c r="H153" s="48"/>
      <c r="I153" s="49">
        <v>330</v>
      </c>
      <c r="K153" s="37">
        <v>45211</v>
      </c>
      <c r="L153" s="38" t="s">
        <v>818</v>
      </c>
      <c r="M153" s="38" t="s">
        <v>136</v>
      </c>
      <c r="N153" s="38" t="s">
        <v>332</v>
      </c>
      <c r="O153" s="38" t="s">
        <v>841</v>
      </c>
      <c r="P153" s="38"/>
      <c r="Q153" s="48">
        <v>300</v>
      </c>
      <c r="R153" s="48"/>
      <c r="S153" s="49">
        <v>285</v>
      </c>
    </row>
    <row r="154" spans="1:20" x14ac:dyDescent="0.25">
      <c r="A154" s="37"/>
      <c r="B154" s="38"/>
      <c r="C154" s="38"/>
      <c r="D154" s="38"/>
      <c r="E154" s="38"/>
      <c r="F154" s="38"/>
      <c r="G154" s="48"/>
      <c r="H154" s="48"/>
      <c r="I154" s="49"/>
      <c r="K154" s="37"/>
      <c r="L154" s="38"/>
      <c r="M154" s="38"/>
      <c r="N154" s="38"/>
      <c r="O154" s="38"/>
      <c r="P154" s="38"/>
      <c r="Q154" s="48"/>
      <c r="R154" s="48"/>
      <c r="S154" s="49"/>
    </row>
    <row r="155" spans="1:20" x14ac:dyDescent="0.25">
      <c r="A155" s="37"/>
      <c r="B155" s="38"/>
      <c r="C155" s="38"/>
      <c r="D155" s="38"/>
      <c r="E155" s="38"/>
      <c r="F155" s="38"/>
      <c r="G155" s="48"/>
      <c r="H155" s="48"/>
      <c r="I155" s="49"/>
      <c r="K155" s="37"/>
      <c r="L155" s="38"/>
      <c r="M155" s="38"/>
      <c r="N155" s="38"/>
      <c r="O155" s="38"/>
      <c r="P155" s="38"/>
      <c r="Q155" s="48"/>
      <c r="R155" s="48"/>
      <c r="S155" s="49"/>
    </row>
    <row r="156" spans="1:20" x14ac:dyDescent="0.25">
      <c r="A156" s="37"/>
      <c r="B156" s="38"/>
      <c r="C156" s="38"/>
      <c r="D156" s="38"/>
      <c r="E156" s="38"/>
      <c r="F156" s="38"/>
      <c r="G156" s="48"/>
      <c r="H156" s="48"/>
      <c r="I156" s="49"/>
      <c r="K156" s="37"/>
      <c r="L156" s="38"/>
      <c r="M156" s="38"/>
      <c r="N156" s="38"/>
      <c r="O156" s="38"/>
      <c r="P156" s="38"/>
      <c r="Q156" s="48"/>
      <c r="R156" s="48"/>
      <c r="S156" s="49"/>
    </row>
    <row r="157" spans="1:20" x14ac:dyDescent="0.25">
      <c r="A157" s="37"/>
      <c r="B157" s="38"/>
      <c r="C157" s="38"/>
      <c r="D157" s="38"/>
      <c r="E157" s="38"/>
      <c r="F157" s="38"/>
      <c r="G157" s="48"/>
      <c r="H157" s="48"/>
      <c r="I157" s="49"/>
      <c r="K157" s="37"/>
      <c r="L157" s="38"/>
      <c r="M157" s="38"/>
      <c r="N157" s="38"/>
      <c r="O157" s="38"/>
      <c r="P157" s="38"/>
      <c r="Q157" s="48"/>
      <c r="R157" s="48"/>
      <c r="S157" s="49"/>
    </row>
    <row r="158" spans="1:20" x14ac:dyDescent="0.25">
      <c r="A158" s="37"/>
      <c r="B158" s="38"/>
      <c r="C158" s="38"/>
      <c r="D158" s="38"/>
      <c r="E158" s="38"/>
      <c r="F158" s="38"/>
      <c r="G158" s="48"/>
      <c r="H158" s="48"/>
      <c r="I158" s="49"/>
      <c r="K158" s="37"/>
      <c r="L158" s="38"/>
      <c r="M158" s="38"/>
      <c r="N158" s="38"/>
      <c r="O158" s="38"/>
      <c r="P158" s="38"/>
      <c r="Q158" s="48"/>
      <c r="R158" s="48"/>
      <c r="S158" s="49"/>
    </row>
    <row r="159" spans="1:20" x14ac:dyDescent="0.25">
      <c r="A159" s="37"/>
      <c r="B159" s="38"/>
      <c r="C159" s="38"/>
      <c r="D159" s="38"/>
      <c r="E159" s="38"/>
      <c r="F159" s="38"/>
      <c r="G159" s="48"/>
      <c r="H159" s="48"/>
      <c r="I159" s="49"/>
      <c r="K159" s="37"/>
      <c r="L159" s="38"/>
      <c r="M159" s="38"/>
      <c r="N159" s="38"/>
      <c r="O159" s="38"/>
      <c r="P159" s="38"/>
      <c r="Q159" s="48"/>
      <c r="R159" s="48"/>
      <c r="S159" s="49"/>
    </row>
    <row r="160" spans="1:20" x14ac:dyDescent="0.25">
      <c r="A160" s="37"/>
      <c r="B160" s="38"/>
      <c r="C160" s="38"/>
      <c r="D160" s="38"/>
      <c r="E160" s="38"/>
      <c r="F160" s="38"/>
      <c r="G160" s="48"/>
      <c r="H160" s="48"/>
      <c r="I160" s="49"/>
      <c r="K160" s="37"/>
      <c r="L160" s="38"/>
      <c r="M160" s="38"/>
      <c r="N160" s="38"/>
      <c r="O160" s="38"/>
      <c r="P160" s="38"/>
      <c r="Q160" s="48"/>
      <c r="R160" s="48"/>
      <c r="S160" s="49"/>
    </row>
    <row r="161" spans="1:19" x14ac:dyDescent="0.25">
      <c r="A161" s="37"/>
      <c r="B161" s="38"/>
      <c r="C161" s="38"/>
      <c r="D161" s="38"/>
      <c r="E161" s="38"/>
      <c r="F161" s="38"/>
      <c r="G161" s="48"/>
      <c r="H161" s="48"/>
      <c r="I161" s="49"/>
      <c r="K161" s="37"/>
      <c r="L161" s="38"/>
      <c r="M161" s="38"/>
      <c r="N161" s="38"/>
      <c r="O161" s="38"/>
      <c r="P161" s="38"/>
      <c r="Q161" s="48"/>
      <c r="R161" s="48"/>
      <c r="S161" s="49"/>
    </row>
    <row r="162" spans="1:19" x14ac:dyDescent="0.25">
      <c r="A162" s="37"/>
      <c r="B162" s="38"/>
      <c r="C162" s="38"/>
      <c r="D162" s="38"/>
      <c r="E162" s="38"/>
      <c r="F162" s="38"/>
      <c r="G162" s="48"/>
      <c r="H162" s="48"/>
      <c r="I162" s="49"/>
      <c r="K162" s="37"/>
      <c r="L162" s="38"/>
      <c r="M162" s="38"/>
      <c r="N162" s="38"/>
      <c r="O162" s="38"/>
      <c r="P162" s="38"/>
      <c r="Q162" s="48"/>
      <c r="R162" s="48"/>
      <c r="S162" s="49"/>
    </row>
    <row r="163" spans="1:19" x14ac:dyDescent="0.25">
      <c r="A163" s="37"/>
      <c r="B163" s="38"/>
      <c r="C163" s="38"/>
      <c r="D163" s="38"/>
      <c r="E163" s="38"/>
      <c r="F163" s="38"/>
      <c r="G163" s="48"/>
      <c r="H163" s="48"/>
      <c r="I163" s="49"/>
      <c r="K163" s="7"/>
      <c r="L163" s="8"/>
      <c r="M163" s="8"/>
      <c r="N163" s="8"/>
      <c r="O163" s="8"/>
      <c r="P163" s="8"/>
      <c r="Q163" s="49"/>
      <c r="R163" s="49"/>
      <c r="S163" s="49"/>
    </row>
    <row r="164" spans="1:19" x14ac:dyDescent="0.25">
      <c r="A164" s="7"/>
      <c r="B164" s="8"/>
      <c r="C164" s="8"/>
      <c r="D164" s="8"/>
      <c r="E164" s="8"/>
      <c r="F164" s="8"/>
      <c r="G164" s="49"/>
      <c r="H164" s="49"/>
      <c r="I164" s="49"/>
      <c r="K164" s="7"/>
      <c r="L164" s="8"/>
      <c r="M164" s="8"/>
      <c r="N164" s="8"/>
      <c r="O164" s="8"/>
      <c r="P164" s="8"/>
      <c r="Q164" s="49"/>
      <c r="R164" s="49"/>
      <c r="S164" s="49"/>
    </row>
    <row r="165" spans="1:19" x14ac:dyDescent="0.25">
      <c r="A165" s="7"/>
      <c r="B165" s="8"/>
      <c r="C165" s="8"/>
      <c r="D165" s="8"/>
      <c r="E165" s="8"/>
      <c r="F165" s="8"/>
      <c r="G165" s="49"/>
      <c r="H165" s="49"/>
      <c r="I165" s="49"/>
      <c r="K165" s="7"/>
      <c r="L165" s="8"/>
      <c r="M165" s="8"/>
      <c r="N165" s="8"/>
      <c r="O165" s="8"/>
      <c r="P165" s="8"/>
      <c r="Q165" s="49"/>
      <c r="R165" s="49"/>
      <c r="S165" s="49"/>
    </row>
    <row r="166" spans="1:19" x14ac:dyDescent="0.25">
      <c r="A166" s="7"/>
      <c r="B166" s="8"/>
      <c r="C166" s="8"/>
      <c r="D166" s="8"/>
      <c r="E166" s="8"/>
      <c r="F166" s="8"/>
      <c r="G166" s="49"/>
      <c r="H166" s="49"/>
      <c r="I166" s="49"/>
      <c r="K166" s="7"/>
      <c r="L166" s="8"/>
      <c r="M166" s="8"/>
      <c r="N166" s="8"/>
      <c r="O166" s="8"/>
      <c r="P166" s="8"/>
      <c r="Q166" s="49"/>
      <c r="R166" s="49"/>
      <c r="S166" s="49"/>
    </row>
    <row r="167" spans="1:19" x14ac:dyDescent="0.25">
      <c r="A167" s="7"/>
      <c r="B167" s="8"/>
      <c r="C167" s="8"/>
      <c r="D167" s="8"/>
      <c r="E167" s="8"/>
      <c r="F167" s="8"/>
      <c r="G167" s="49"/>
      <c r="H167" s="49"/>
      <c r="I167" s="49"/>
      <c r="K167" s="7"/>
      <c r="L167" s="8"/>
      <c r="M167" s="8"/>
      <c r="N167" s="8"/>
      <c r="O167" s="8"/>
      <c r="P167" s="10"/>
      <c r="Q167" s="49"/>
      <c r="R167" s="49"/>
      <c r="S167" s="49"/>
    </row>
    <row r="168" spans="1:19" x14ac:dyDescent="0.25">
      <c r="A168" s="7"/>
      <c r="B168" s="8"/>
      <c r="C168" s="8"/>
      <c r="D168" s="8"/>
      <c r="E168" s="8"/>
      <c r="F168" s="10"/>
      <c r="G168" s="49"/>
      <c r="H168" s="49"/>
      <c r="I168" s="49"/>
      <c r="K168" s="7"/>
      <c r="L168" s="8"/>
      <c r="M168" s="8"/>
      <c r="N168" s="8"/>
      <c r="O168" s="8"/>
      <c r="P168" s="13" t="s">
        <v>14</v>
      </c>
      <c r="Q168" s="13">
        <f>SUM(Q145:Q167)</f>
        <v>2730</v>
      </c>
      <c r="R168" s="13">
        <f>SUM(R161:R167)</f>
        <v>0</v>
      </c>
      <c r="S168" s="13">
        <f>SUM(S145:S167)</f>
        <v>2590</v>
      </c>
    </row>
    <row r="169" spans="1:19" x14ac:dyDescent="0.25">
      <c r="A169" s="7"/>
      <c r="B169" s="8"/>
      <c r="C169" s="8"/>
      <c r="D169" s="8"/>
      <c r="E169" s="8"/>
      <c r="F169" s="13" t="s">
        <v>14</v>
      </c>
      <c r="G169" s="13">
        <f>SUM(G146:G168)</f>
        <v>2500</v>
      </c>
      <c r="H169" s="13">
        <f>SUM(H162:H168)</f>
        <v>0</v>
      </c>
      <c r="I169" s="13">
        <f>SUM(I146:I168)</f>
        <v>2370</v>
      </c>
      <c r="K169" s="7"/>
      <c r="L169" s="8"/>
      <c r="M169" s="8"/>
      <c r="N169" s="8"/>
      <c r="O169" s="8"/>
      <c r="P169" s="13" t="s">
        <v>17</v>
      </c>
      <c r="Q169" s="13">
        <f>Q168*0.99</f>
        <v>2702.7</v>
      </c>
      <c r="R169" s="10"/>
      <c r="S169" s="10"/>
    </row>
    <row r="170" spans="1:19" ht="15.75" x14ac:dyDescent="0.25">
      <c r="A170" s="7"/>
      <c r="B170" s="8"/>
      <c r="C170" s="8"/>
      <c r="D170" s="8"/>
      <c r="E170" s="8"/>
      <c r="F170" s="13" t="s">
        <v>17</v>
      </c>
      <c r="G170" s="13">
        <f>G169*0.99</f>
        <v>2475</v>
      </c>
      <c r="H170" s="10"/>
      <c r="I170" s="10"/>
      <c r="P170" s="295" t="s">
        <v>18</v>
      </c>
      <c r="Q170" s="296"/>
      <c r="R170" s="297"/>
      <c r="S170" s="42">
        <f>Q169-S168</f>
        <v>112.69999999999982</v>
      </c>
    </row>
    <row r="171" spans="1:19" ht="15.75" x14ac:dyDescent="0.25">
      <c r="F171" s="295" t="s">
        <v>18</v>
      </c>
      <c r="G171" s="296"/>
      <c r="H171" s="297"/>
      <c r="I171" s="42">
        <f>G170-I169</f>
        <v>105</v>
      </c>
    </row>
    <row r="176" spans="1:19" ht="26.25" x14ac:dyDescent="0.4">
      <c r="M176" s="311" t="s">
        <v>0</v>
      </c>
      <c r="N176" s="311"/>
      <c r="O176" s="311"/>
    </row>
    <row r="177" spans="1:19" ht="26.25" x14ac:dyDescent="0.4">
      <c r="C177" s="311" t="s">
        <v>96</v>
      </c>
      <c r="D177" s="311"/>
      <c r="E177" s="311"/>
      <c r="K177" s="5" t="s">
        <v>1</v>
      </c>
      <c r="L177" s="5" t="s">
        <v>42</v>
      </c>
      <c r="M177" s="5" t="s">
        <v>3</v>
      </c>
      <c r="N177" s="5" t="s">
        <v>4</v>
      </c>
      <c r="O177" s="5" t="s">
        <v>5</v>
      </c>
      <c r="P177" s="5" t="s">
        <v>6</v>
      </c>
      <c r="Q177" s="5" t="s">
        <v>7</v>
      </c>
      <c r="R177" s="5" t="s">
        <v>43</v>
      </c>
      <c r="S177" s="5" t="s">
        <v>33</v>
      </c>
    </row>
    <row r="178" spans="1:19" x14ac:dyDescent="0.25">
      <c r="A178" s="5" t="s">
        <v>1</v>
      </c>
      <c r="B178" s="5" t="s">
        <v>42</v>
      </c>
      <c r="C178" s="5" t="s">
        <v>3</v>
      </c>
      <c r="D178" s="5" t="s">
        <v>4</v>
      </c>
      <c r="E178" s="5" t="s">
        <v>5</v>
      </c>
      <c r="F178" s="5" t="s">
        <v>6</v>
      </c>
      <c r="G178" s="5" t="s">
        <v>7</v>
      </c>
      <c r="H178" s="5" t="s">
        <v>43</v>
      </c>
      <c r="I178" s="5" t="s">
        <v>33</v>
      </c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/>
      <c r="B179" s="38"/>
      <c r="C179" s="38"/>
      <c r="D179" s="38"/>
      <c r="E179" s="38"/>
      <c r="F179" s="38"/>
      <c r="G179" s="48"/>
      <c r="H179" s="48"/>
      <c r="I179" s="49"/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/>
      <c r="B180" s="38"/>
      <c r="C180" s="38"/>
      <c r="D180" s="38"/>
      <c r="E180" s="38"/>
      <c r="F180" s="38"/>
      <c r="G180" s="48"/>
      <c r="H180" s="48"/>
      <c r="I180" s="49"/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37"/>
      <c r="B187" s="38"/>
      <c r="C187" s="38"/>
      <c r="D187" s="38"/>
      <c r="E187" s="38"/>
      <c r="F187" s="38"/>
      <c r="G187" s="48"/>
      <c r="H187" s="48"/>
      <c r="I187" s="49"/>
      <c r="K187" s="37"/>
      <c r="L187" s="38"/>
      <c r="M187" s="38"/>
      <c r="N187" s="38"/>
      <c r="O187" s="38"/>
      <c r="P187" s="38"/>
      <c r="Q187" s="48"/>
      <c r="R187" s="48"/>
      <c r="S187" s="49"/>
    </row>
    <row r="188" spans="1:19" x14ac:dyDescent="0.25">
      <c r="A188" s="37"/>
      <c r="B188" s="38"/>
      <c r="C188" s="38"/>
      <c r="D188" s="38"/>
      <c r="E188" s="38"/>
      <c r="F188" s="38"/>
      <c r="G188" s="48"/>
      <c r="H188" s="48"/>
      <c r="I188" s="49"/>
      <c r="K188" s="37"/>
      <c r="L188" s="38"/>
      <c r="M188" s="38"/>
      <c r="N188" s="38"/>
      <c r="O188" s="38"/>
      <c r="P188" s="38"/>
      <c r="Q188" s="48"/>
      <c r="R188" s="48"/>
      <c r="S188" s="49"/>
    </row>
    <row r="189" spans="1:19" x14ac:dyDescent="0.25">
      <c r="A189" s="37"/>
      <c r="B189" s="38"/>
      <c r="C189" s="38"/>
      <c r="D189" s="38"/>
      <c r="E189" s="38"/>
      <c r="F189" s="38"/>
      <c r="G189" s="48"/>
      <c r="H189" s="48"/>
      <c r="I189" s="49"/>
      <c r="K189" s="37"/>
      <c r="L189" s="38"/>
      <c r="M189" s="38"/>
      <c r="N189" s="38"/>
      <c r="O189" s="38"/>
      <c r="P189" s="38"/>
      <c r="Q189" s="48"/>
      <c r="R189" s="48"/>
      <c r="S189" s="49"/>
    </row>
    <row r="190" spans="1:19" x14ac:dyDescent="0.25">
      <c r="A190" s="37"/>
      <c r="B190" s="38"/>
      <c r="C190" s="38"/>
      <c r="D190" s="38"/>
      <c r="E190" s="38"/>
      <c r="F190" s="38"/>
      <c r="G190" s="48"/>
      <c r="H190" s="48"/>
      <c r="I190" s="49"/>
      <c r="K190" s="37"/>
      <c r="L190" s="38"/>
      <c r="M190" s="38"/>
      <c r="N190" s="38"/>
      <c r="O190" s="38"/>
      <c r="P190" s="38"/>
      <c r="Q190" s="48"/>
      <c r="R190" s="48"/>
      <c r="S190" s="49"/>
    </row>
    <row r="191" spans="1:19" x14ac:dyDescent="0.25">
      <c r="A191" s="37"/>
      <c r="B191" s="38"/>
      <c r="C191" s="38"/>
      <c r="D191" s="38"/>
      <c r="E191" s="38"/>
      <c r="F191" s="38"/>
      <c r="G191" s="48"/>
      <c r="H191" s="48"/>
      <c r="I191" s="49"/>
      <c r="K191" s="37"/>
      <c r="L191" s="38"/>
      <c r="M191" s="38"/>
      <c r="N191" s="38"/>
      <c r="O191" s="38"/>
      <c r="P191" s="38"/>
      <c r="Q191" s="48"/>
      <c r="R191" s="48"/>
      <c r="S191" s="49"/>
    </row>
    <row r="192" spans="1:19" x14ac:dyDescent="0.25">
      <c r="A192" s="37"/>
      <c r="B192" s="38"/>
      <c r="C192" s="38"/>
      <c r="D192" s="38"/>
      <c r="E192" s="38"/>
      <c r="F192" s="38"/>
      <c r="G192" s="48"/>
      <c r="H192" s="48"/>
      <c r="I192" s="49"/>
      <c r="K192" s="37"/>
      <c r="L192" s="38"/>
      <c r="M192" s="38"/>
      <c r="N192" s="38"/>
      <c r="O192" s="38"/>
      <c r="P192" s="38"/>
      <c r="Q192" s="48"/>
      <c r="R192" s="48"/>
      <c r="S192" s="49"/>
    </row>
    <row r="193" spans="1:19" x14ac:dyDescent="0.25">
      <c r="A193" s="37"/>
      <c r="B193" s="38"/>
      <c r="C193" s="38"/>
      <c r="D193" s="38"/>
      <c r="E193" s="38"/>
      <c r="F193" s="38"/>
      <c r="G193" s="48"/>
      <c r="H193" s="48"/>
      <c r="I193" s="49"/>
      <c r="K193" s="37"/>
      <c r="L193" s="38"/>
      <c r="M193" s="38"/>
      <c r="N193" s="38"/>
      <c r="O193" s="38"/>
      <c r="P193" s="38"/>
      <c r="Q193" s="48"/>
      <c r="R193" s="48"/>
      <c r="S193" s="49"/>
    </row>
    <row r="194" spans="1:19" x14ac:dyDescent="0.25">
      <c r="A194" s="37"/>
      <c r="B194" s="38"/>
      <c r="C194" s="38"/>
      <c r="D194" s="38"/>
      <c r="E194" s="38"/>
      <c r="F194" s="38"/>
      <c r="G194" s="48"/>
      <c r="H194" s="48"/>
      <c r="I194" s="49"/>
      <c r="K194" s="37"/>
      <c r="L194" s="38"/>
      <c r="M194" s="38"/>
      <c r="N194" s="38"/>
      <c r="O194" s="38"/>
      <c r="P194" s="38"/>
      <c r="Q194" s="48"/>
      <c r="R194" s="48"/>
      <c r="S194" s="49"/>
    </row>
    <row r="195" spans="1:19" x14ac:dyDescent="0.25">
      <c r="A195" s="37"/>
      <c r="B195" s="38"/>
      <c r="C195" s="38"/>
      <c r="D195" s="38"/>
      <c r="E195" s="38"/>
      <c r="F195" s="38"/>
      <c r="G195" s="48"/>
      <c r="H195" s="48"/>
      <c r="I195" s="49"/>
      <c r="K195" s="37"/>
      <c r="L195" s="38"/>
      <c r="M195" s="38"/>
      <c r="N195" s="38"/>
      <c r="O195" s="38"/>
      <c r="P195" s="38"/>
      <c r="Q195" s="48"/>
      <c r="R195" s="48"/>
      <c r="S195" s="49"/>
    </row>
    <row r="196" spans="1:19" x14ac:dyDescent="0.25">
      <c r="A196" s="37"/>
      <c r="B196" s="38"/>
      <c r="C196" s="38"/>
      <c r="D196" s="38"/>
      <c r="E196" s="38"/>
      <c r="F196" s="38"/>
      <c r="G196" s="48"/>
      <c r="H196" s="48"/>
      <c r="I196" s="49"/>
      <c r="K196" s="7"/>
      <c r="L196" s="8"/>
      <c r="M196" s="8"/>
      <c r="N196" s="8"/>
      <c r="O196" s="8"/>
      <c r="P196" s="8"/>
      <c r="Q196" s="49"/>
      <c r="R196" s="49"/>
      <c r="S196" s="49"/>
    </row>
    <row r="197" spans="1:19" x14ac:dyDescent="0.25">
      <c r="A197" s="7"/>
      <c r="B197" s="8"/>
      <c r="C197" s="8"/>
      <c r="D197" s="8"/>
      <c r="E197" s="8"/>
      <c r="F197" s="8"/>
      <c r="G197" s="49"/>
      <c r="H197" s="49"/>
      <c r="I197" s="49"/>
      <c r="K197" s="7"/>
      <c r="L197" s="8"/>
      <c r="M197" s="8"/>
      <c r="N197" s="8"/>
      <c r="O197" s="8"/>
      <c r="P197" s="8"/>
      <c r="Q197" s="49"/>
      <c r="R197" s="49"/>
      <c r="S197" s="49"/>
    </row>
    <row r="198" spans="1:19" x14ac:dyDescent="0.25">
      <c r="A198" s="7"/>
      <c r="B198" s="8"/>
      <c r="C198" s="8"/>
      <c r="D198" s="8"/>
      <c r="E198" s="8"/>
      <c r="F198" s="8"/>
      <c r="G198" s="49"/>
      <c r="H198" s="49"/>
      <c r="I198" s="49"/>
      <c r="K198" s="7"/>
      <c r="L198" s="8"/>
      <c r="M198" s="8"/>
      <c r="N198" s="8"/>
      <c r="O198" s="8"/>
      <c r="P198" s="8"/>
      <c r="Q198" s="49"/>
      <c r="R198" s="49"/>
      <c r="S198" s="49"/>
    </row>
    <row r="199" spans="1:19" x14ac:dyDescent="0.25">
      <c r="A199" s="7"/>
      <c r="B199" s="8"/>
      <c r="C199" s="8"/>
      <c r="D199" s="8"/>
      <c r="E199" s="8"/>
      <c r="F199" s="8"/>
      <c r="G199" s="49"/>
      <c r="H199" s="49"/>
      <c r="I199" s="49"/>
      <c r="K199" s="7"/>
      <c r="L199" s="8"/>
      <c r="M199" s="8"/>
      <c r="N199" s="8"/>
      <c r="O199" s="8"/>
      <c r="P199" s="8"/>
      <c r="Q199" s="49"/>
      <c r="R199" s="49"/>
      <c r="S199" s="49"/>
    </row>
    <row r="200" spans="1:19" x14ac:dyDescent="0.25">
      <c r="A200" s="7"/>
      <c r="B200" s="8"/>
      <c r="C200" s="8"/>
      <c r="D200" s="8"/>
      <c r="E200" s="8"/>
      <c r="F200" s="8"/>
      <c r="G200" s="49"/>
      <c r="H200" s="49"/>
      <c r="I200" s="49"/>
      <c r="K200" s="7"/>
      <c r="L200" s="8"/>
      <c r="M200" s="8"/>
      <c r="N200" s="8"/>
      <c r="O200" s="8"/>
      <c r="P200" s="10"/>
      <c r="Q200" s="49"/>
      <c r="R200" s="49"/>
      <c r="S200" s="49"/>
    </row>
    <row r="201" spans="1:19" x14ac:dyDescent="0.25">
      <c r="A201" s="7"/>
      <c r="B201" s="8"/>
      <c r="C201" s="8"/>
      <c r="D201" s="8"/>
      <c r="E201" s="8"/>
      <c r="F201" s="10"/>
      <c r="G201" s="49"/>
      <c r="H201" s="49"/>
      <c r="I201" s="49"/>
      <c r="K201" s="7"/>
      <c r="L201" s="8"/>
      <c r="M201" s="8"/>
      <c r="N201" s="8"/>
      <c r="O201" s="8"/>
      <c r="P201" s="13" t="s">
        <v>14</v>
      </c>
      <c r="Q201" s="13">
        <f>SUM(Q178:Q200)</f>
        <v>0</v>
      </c>
      <c r="R201" s="13">
        <f>SUM(R194:R200)</f>
        <v>0</v>
      </c>
      <c r="S201" s="13">
        <f>SUM(S178:S200)</f>
        <v>0</v>
      </c>
    </row>
    <row r="202" spans="1:19" x14ac:dyDescent="0.25">
      <c r="A202" s="7"/>
      <c r="B202" s="8"/>
      <c r="C202" s="8"/>
      <c r="D202" s="8"/>
      <c r="E202" s="8"/>
      <c r="F202" s="13" t="s">
        <v>14</v>
      </c>
      <c r="G202" s="13">
        <f>SUM(G179:G201)</f>
        <v>0</v>
      </c>
      <c r="H202" s="13">
        <f>SUM(H195:H201)</f>
        <v>0</v>
      </c>
      <c r="I202" s="13">
        <f>SUM(I179:I201)</f>
        <v>0</v>
      </c>
      <c r="K202" s="7"/>
      <c r="L202" s="8"/>
      <c r="M202" s="8"/>
      <c r="N202" s="8"/>
      <c r="O202" s="8"/>
      <c r="P202" s="13" t="s">
        <v>17</v>
      </c>
      <c r="Q202" s="13">
        <f>Q201*0.99</f>
        <v>0</v>
      </c>
      <c r="R202" s="10"/>
      <c r="S202" s="10"/>
    </row>
    <row r="203" spans="1:19" ht="15.75" x14ac:dyDescent="0.25">
      <c r="A203" s="7"/>
      <c r="B203" s="8"/>
      <c r="C203" s="8"/>
      <c r="D203" s="8"/>
      <c r="E203" s="8"/>
      <c r="F203" s="13" t="s">
        <v>17</v>
      </c>
      <c r="G203" s="13">
        <f>G202*0.99</f>
        <v>0</v>
      </c>
      <c r="H203" s="10"/>
      <c r="I203" s="10"/>
      <c r="P203" s="295" t="s">
        <v>18</v>
      </c>
      <c r="Q203" s="296"/>
      <c r="R203" s="297"/>
      <c r="S203" s="42">
        <f>Q202-S201</f>
        <v>0</v>
      </c>
    </row>
    <row r="204" spans="1:19" ht="15.75" x14ac:dyDescent="0.25">
      <c r="F204" s="295" t="s">
        <v>18</v>
      </c>
      <c r="G204" s="296"/>
      <c r="H204" s="297"/>
      <c r="I204" s="42">
        <f>G203-I202</f>
        <v>0</v>
      </c>
    </row>
  </sheetData>
  <mergeCells count="26">
    <mergeCell ref="C177:E177"/>
    <mergeCell ref="M176:O176"/>
    <mergeCell ref="F204:H204"/>
    <mergeCell ref="P203:R203"/>
    <mergeCell ref="F139:H139"/>
    <mergeCell ref="P138:R138"/>
    <mergeCell ref="C144:E144"/>
    <mergeCell ref="M143:O143"/>
    <mergeCell ref="F171:H171"/>
    <mergeCell ref="P170:R170"/>
    <mergeCell ref="W102:Y102"/>
    <mergeCell ref="Y115:Z115"/>
    <mergeCell ref="C1:E1"/>
    <mergeCell ref="F28:H28"/>
    <mergeCell ref="M1:O1"/>
    <mergeCell ref="P28:R28"/>
    <mergeCell ref="C34:E34"/>
    <mergeCell ref="M34:O34"/>
    <mergeCell ref="F66:H66"/>
    <mergeCell ref="P66:R66"/>
    <mergeCell ref="C70:E70"/>
    <mergeCell ref="M70:O70"/>
    <mergeCell ref="F98:H98"/>
    <mergeCell ref="P97:R97"/>
    <mergeCell ref="C103:E103"/>
    <mergeCell ref="M102:O102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U168"/>
  <sheetViews>
    <sheetView topLeftCell="A113" zoomScale="112" zoomScaleNormal="112" workbookViewId="0">
      <selection activeCell="A117" sqref="A117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25" x14ac:dyDescent="0.35">
      <c r="C1" s="312" t="s">
        <v>24</v>
      </c>
      <c r="D1" s="312"/>
      <c r="E1" s="312"/>
      <c r="F1" s="312"/>
      <c r="N1" s="312" t="s">
        <v>87</v>
      </c>
      <c r="O1" s="312"/>
      <c r="P1" s="312"/>
      <c r="Q1" s="312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x14ac:dyDescent="0.25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x14ac:dyDescent="0.25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x14ac:dyDescent="0.25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x14ac:dyDescent="0.25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x14ac:dyDescent="0.25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x14ac:dyDescent="0.25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x14ac:dyDescent="0.25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x14ac:dyDescent="0.25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x14ac:dyDescent="0.25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x14ac:dyDescent="0.25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75" x14ac:dyDescent="0.25">
      <c r="F26" s="295" t="s">
        <v>18</v>
      </c>
      <c r="G26" s="296"/>
      <c r="H26" s="297"/>
      <c r="I26" s="51"/>
      <c r="J26" s="42">
        <f>G25-J24</f>
        <v>37.899999999999977</v>
      </c>
      <c r="Q26" s="295" t="s">
        <v>18</v>
      </c>
      <c r="R26" s="296"/>
      <c r="S26" s="297"/>
      <c r="T26" s="51"/>
      <c r="U26" s="42">
        <f>R25-U24</f>
        <v>77.200000000000045</v>
      </c>
    </row>
    <row r="30" spans="1:21" ht="23.25" x14ac:dyDescent="0.35">
      <c r="C30" s="312" t="s">
        <v>101</v>
      </c>
      <c r="D30" s="312"/>
      <c r="E30" s="312"/>
      <c r="F30" s="312"/>
      <c r="N30" s="312" t="s">
        <v>89</v>
      </c>
      <c r="O30" s="312"/>
      <c r="P30" s="312"/>
      <c r="Q30" s="312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x14ac:dyDescent="0.25">
      <c r="A33" s="7"/>
      <c r="B33" s="8"/>
      <c r="C33" s="8"/>
      <c r="D33" s="8"/>
      <c r="E33" s="8"/>
      <c r="F33" s="8"/>
      <c r="G33" s="49">
        <v>320</v>
      </c>
      <c r="H33" s="8">
        <v>504</v>
      </c>
      <c r="I33" s="49" t="s">
        <v>440</v>
      </c>
      <c r="J33" s="49">
        <v>300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x14ac:dyDescent="0.25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x14ac:dyDescent="0.25">
      <c r="A35" s="7"/>
      <c r="B35" s="8"/>
      <c r="C35" s="8"/>
      <c r="D35" s="8"/>
      <c r="E35" s="8"/>
      <c r="F35" s="8"/>
      <c r="G35" s="49">
        <v>160</v>
      </c>
      <c r="H35" s="8">
        <v>504</v>
      </c>
      <c r="I35" s="49" t="s">
        <v>440</v>
      </c>
      <c r="J35" s="49">
        <v>150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x14ac:dyDescent="0.25">
      <c r="A36" s="7"/>
      <c r="B36" s="8"/>
      <c r="C36" s="8"/>
      <c r="D36" s="8"/>
      <c r="E36" s="8"/>
      <c r="F36" s="8"/>
      <c r="G36" s="49">
        <v>160</v>
      </c>
      <c r="H36" s="8">
        <v>504</v>
      </c>
      <c r="I36" s="49" t="s">
        <v>440</v>
      </c>
      <c r="J36" s="49">
        <v>150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80</v>
      </c>
      <c r="H37" s="8">
        <v>504</v>
      </c>
      <c r="I37" s="49" t="s">
        <v>440</v>
      </c>
      <c r="J37" s="49">
        <v>75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160</v>
      </c>
      <c r="H38" s="8">
        <v>504</v>
      </c>
      <c r="I38" s="49" t="s">
        <v>440</v>
      </c>
      <c r="J38" s="49">
        <v>150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>
        <v>240</v>
      </c>
      <c r="H39" s="49"/>
      <c r="I39" s="49"/>
      <c r="J39" s="49">
        <v>225</v>
      </c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>
        <v>160</v>
      </c>
      <c r="H40" s="49"/>
      <c r="I40" s="49"/>
      <c r="J40" s="49">
        <v>150</v>
      </c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1520</v>
      </c>
      <c r="H53" s="13">
        <f>SUM(H46:H52)</f>
        <v>0</v>
      </c>
      <c r="I53" s="13"/>
      <c r="J53" s="13">
        <f>SUM(J32:J52)</f>
        <v>1425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1504.8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295" t="s">
        <v>18</v>
      </c>
      <c r="G55" s="296"/>
      <c r="H55" s="297"/>
      <c r="I55" s="51"/>
      <c r="J55" s="42">
        <f>G54-J53</f>
        <v>79.799999999999955</v>
      </c>
      <c r="Q55" s="295" t="s">
        <v>18</v>
      </c>
      <c r="R55" s="296"/>
      <c r="S55" s="297"/>
      <c r="T55" s="51"/>
      <c r="U55" s="42">
        <f>R54-U53</f>
        <v>43.5</v>
      </c>
    </row>
    <row r="59" spans="1:21" ht="23.25" x14ac:dyDescent="0.35">
      <c r="C59" s="312" t="s">
        <v>97</v>
      </c>
      <c r="D59" s="312"/>
      <c r="E59" s="312"/>
      <c r="F59" s="312"/>
      <c r="N59" s="312" t="s">
        <v>91</v>
      </c>
      <c r="O59" s="312"/>
      <c r="P59" s="312"/>
      <c r="Q59" s="312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44986</v>
      </c>
      <c r="B61" s="8" t="s">
        <v>439</v>
      </c>
      <c r="C61" s="8"/>
      <c r="D61" s="8"/>
      <c r="E61" s="8"/>
      <c r="F61" s="8"/>
      <c r="G61" s="49">
        <v>160</v>
      </c>
      <c r="H61" s="8"/>
      <c r="I61" s="49" t="s">
        <v>440</v>
      </c>
      <c r="J61" s="49">
        <v>150</v>
      </c>
      <c r="L61" s="7">
        <v>45079</v>
      </c>
      <c r="M61" s="8"/>
      <c r="N61" s="8"/>
      <c r="O61" s="8" t="s">
        <v>677</v>
      </c>
      <c r="P61" s="8" t="s">
        <v>217</v>
      </c>
      <c r="Q61" s="8"/>
      <c r="R61" s="49">
        <v>80</v>
      </c>
      <c r="S61" s="49"/>
      <c r="T61" s="49"/>
      <c r="U61" s="49">
        <v>75</v>
      </c>
    </row>
    <row r="62" spans="1:21" x14ac:dyDescent="0.25">
      <c r="A62" s="7"/>
      <c r="B62" s="8"/>
      <c r="C62" s="8"/>
      <c r="D62" s="8"/>
      <c r="E62" s="8"/>
      <c r="F62" s="8"/>
      <c r="G62" s="49">
        <v>320</v>
      </c>
      <c r="H62" s="8"/>
      <c r="I62" s="49" t="s">
        <v>440</v>
      </c>
      <c r="J62" s="49">
        <v>300</v>
      </c>
      <c r="L62" s="7">
        <v>45084</v>
      </c>
      <c r="M62" s="8"/>
      <c r="N62" s="8"/>
      <c r="O62" s="8" t="s">
        <v>355</v>
      </c>
      <c r="P62" s="8" t="s">
        <v>217</v>
      </c>
      <c r="Q62" s="8"/>
      <c r="R62" s="49">
        <v>160</v>
      </c>
      <c r="S62" s="49"/>
      <c r="T62" s="49"/>
      <c r="U62" s="49">
        <v>150</v>
      </c>
    </row>
    <row r="63" spans="1:21" x14ac:dyDescent="0.25">
      <c r="A63" s="7"/>
      <c r="B63" s="8"/>
      <c r="C63" s="8"/>
      <c r="D63" s="8"/>
      <c r="E63" s="8"/>
      <c r="F63" s="8"/>
      <c r="G63" s="49">
        <v>80</v>
      </c>
      <c r="H63" s="8"/>
      <c r="I63" s="49" t="s">
        <v>440</v>
      </c>
      <c r="J63" s="49">
        <v>75</v>
      </c>
      <c r="L63" s="7">
        <v>45091</v>
      </c>
      <c r="M63" s="8"/>
      <c r="N63" s="8"/>
      <c r="O63" s="8" t="s">
        <v>677</v>
      </c>
      <c r="P63" s="8" t="s">
        <v>217</v>
      </c>
      <c r="Q63" s="8"/>
      <c r="R63" s="49">
        <v>80</v>
      </c>
      <c r="S63" s="49"/>
      <c r="T63" s="49"/>
      <c r="U63" s="49">
        <v>75</v>
      </c>
    </row>
    <row r="64" spans="1:21" x14ac:dyDescent="0.25">
      <c r="A64" s="7"/>
      <c r="B64" s="8"/>
      <c r="C64" s="8"/>
      <c r="D64" s="8"/>
      <c r="E64" s="8"/>
      <c r="F64" s="8"/>
      <c r="G64" s="49">
        <v>160</v>
      </c>
      <c r="H64" s="8"/>
      <c r="I64" s="49" t="s">
        <v>440</v>
      </c>
      <c r="J64" s="49">
        <v>150</v>
      </c>
      <c r="L64" s="7">
        <v>45093</v>
      </c>
      <c r="M64" s="8"/>
      <c r="N64" s="8"/>
      <c r="O64" s="8" t="s">
        <v>677</v>
      </c>
      <c r="P64" s="8" t="s">
        <v>217</v>
      </c>
      <c r="Q64" s="8"/>
      <c r="R64" s="49">
        <v>80</v>
      </c>
      <c r="S64" s="49"/>
      <c r="T64" s="49"/>
      <c r="U64" s="49">
        <v>75</v>
      </c>
    </row>
    <row r="65" spans="1:21" x14ac:dyDescent="0.25">
      <c r="A65" s="7"/>
      <c r="B65" s="8"/>
      <c r="C65" s="8"/>
      <c r="D65" s="8"/>
      <c r="E65" s="8"/>
      <c r="F65" s="8"/>
      <c r="G65" s="49">
        <v>160</v>
      </c>
      <c r="H65" s="8"/>
      <c r="I65" s="49" t="s">
        <v>440</v>
      </c>
      <c r="J65" s="49">
        <v>150</v>
      </c>
      <c r="L65" s="7">
        <v>45096</v>
      </c>
      <c r="M65" s="8"/>
      <c r="N65" s="8"/>
      <c r="O65" s="8" t="s">
        <v>677</v>
      </c>
      <c r="P65" s="8" t="s">
        <v>217</v>
      </c>
      <c r="Q65" s="8"/>
      <c r="R65" s="49">
        <v>80</v>
      </c>
      <c r="S65" s="49"/>
      <c r="T65" s="49"/>
      <c r="U65" s="49">
        <v>75</v>
      </c>
    </row>
    <row r="66" spans="1:21" x14ac:dyDescent="0.25">
      <c r="A66" s="7"/>
      <c r="B66" s="8"/>
      <c r="C66" s="8"/>
      <c r="D66" s="8"/>
      <c r="E66" s="8"/>
      <c r="F66" s="8"/>
      <c r="G66" s="49">
        <v>80</v>
      </c>
      <c r="H66" s="8"/>
      <c r="I66" s="49" t="s">
        <v>440</v>
      </c>
      <c r="J66" s="49">
        <v>75</v>
      </c>
      <c r="L66" s="7">
        <v>45098</v>
      </c>
      <c r="M66" s="8"/>
      <c r="N66" s="8"/>
      <c r="O66" s="8" t="s">
        <v>677</v>
      </c>
      <c r="P66" s="8" t="s">
        <v>217</v>
      </c>
      <c r="Q66" s="8"/>
      <c r="R66" s="49">
        <v>160</v>
      </c>
      <c r="S66" s="49"/>
      <c r="T66" s="49"/>
      <c r="U66" s="49">
        <v>150</v>
      </c>
    </row>
    <row r="67" spans="1:21" x14ac:dyDescent="0.25">
      <c r="A67" s="7"/>
      <c r="B67" s="8"/>
      <c r="C67" s="8"/>
      <c r="D67" s="8"/>
      <c r="E67" s="8"/>
      <c r="F67" s="8"/>
      <c r="G67" s="49">
        <v>160</v>
      </c>
      <c r="H67" s="8"/>
      <c r="I67" s="49" t="s">
        <v>440</v>
      </c>
      <c r="J67" s="49">
        <v>150</v>
      </c>
      <c r="L67" s="7">
        <v>45100</v>
      </c>
      <c r="M67" s="8"/>
      <c r="N67" s="8"/>
      <c r="O67" s="8" t="s">
        <v>677</v>
      </c>
      <c r="P67" s="8" t="s">
        <v>217</v>
      </c>
      <c r="Q67" s="8"/>
      <c r="R67" s="49">
        <v>80</v>
      </c>
      <c r="S67" s="49"/>
      <c r="T67" s="49"/>
      <c r="U67" s="49">
        <v>75</v>
      </c>
    </row>
    <row r="68" spans="1:21" x14ac:dyDescent="0.25">
      <c r="A68" s="7"/>
      <c r="B68" s="8"/>
      <c r="C68" s="8"/>
      <c r="D68" s="8"/>
      <c r="E68" s="8"/>
      <c r="F68" s="8"/>
      <c r="G68" s="49">
        <v>240</v>
      </c>
      <c r="H68" s="49"/>
      <c r="I68" s="49"/>
      <c r="J68" s="49">
        <v>225</v>
      </c>
      <c r="L68" s="7">
        <v>45103</v>
      </c>
      <c r="M68" s="8"/>
      <c r="N68" s="8"/>
      <c r="O68" s="8" t="s">
        <v>677</v>
      </c>
      <c r="P68" s="8" t="s">
        <v>217</v>
      </c>
      <c r="Q68" s="8"/>
      <c r="R68" s="49">
        <v>80</v>
      </c>
      <c r="S68" s="49"/>
      <c r="T68" s="49"/>
      <c r="U68" s="49">
        <v>75</v>
      </c>
    </row>
    <row r="69" spans="1:21" x14ac:dyDescent="0.25">
      <c r="A69" s="7"/>
      <c r="B69" s="8"/>
      <c r="C69" s="8"/>
      <c r="D69" s="8"/>
      <c r="E69" s="8"/>
      <c r="F69" s="8"/>
      <c r="G69" s="49">
        <v>160</v>
      </c>
      <c r="H69" s="49"/>
      <c r="I69" s="49"/>
      <c r="J69" s="49">
        <v>150</v>
      </c>
      <c r="L69" s="7">
        <v>45105</v>
      </c>
      <c r="M69" s="8"/>
      <c r="N69" s="8"/>
      <c r="O69" s="8" t="s">
        <v>677</v>
      </c>
      <c r="P69" s="8" t="s">
        <v>217</v>
      </c>
      <c r="Q69" s="8"/>
      <c r="R69" s="49">
        <v>160</v>
      </c>
      <c r="S69" s="49"/>
      <c r="T69" s="49"/>
      <c r="U69" s="49">
        <v>150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45107</v>
      </c>
      <c r="M70" s="8"/>
      <c r="N70" s="8"/>
      <c r="O70" s="8" t="s">
        <v>677</v>
      </c>
      <c r="P70" s="8" t="s">
        <v>217</v>
      </c>
      <c r="Q70" s="8"/>
      <c r="R70" s="49">
        <v>80</v>
      </c>
      <c r="S70" s="49"/>
      <c r="T70" s="49"/>
      <c r="U70" s="49">
        <v>75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1520</v>
      </c>
      <c r="H82" s="13">
        <f>SUM(H75:H81)</f>
        <v>0</v>
      </c>
      <c r="I82" s="13"/>
      <c r="J82" s="13">
        <f>SUM(J61:J81)</f>
        <v>1425</v>
      </c>
      <c r="Q82" s="13" t="s">
        <v>14</v>
      </c>
      <c r="R82" s="13">
        <f>SUM(R61:R81)</f>
        <v>1040</v>
      </c>
      <c r="S82" s="13">
        <f>SUM(S75:S81)</f>
        <v>0</v>
      </c>
      <c r="T82" s="13"/>
      <c r="U82" s="13">
        <f>SUM(U61:U81)</f>
        <v>975</v>
      </c>
    </row>
    <row r="83" spans="1:21" x14ac:dyDescent="0.25">
      <c r="F83" s="13" t="s">
        <v>17</v>
      </c>
      <c r="G83" s="13">
        <f>G82*0.99</f>
        <v>1504.8</v>
      </c>
      <c r="H83" s="10"/>
      <c r="I83" s="10"/>
      <c r="J83" s="10"/>
      <c r="Q83" s="13" t="s">
        <v>17</v>
      </c>
      <c r="R83" s="13">
        <f>R82*0.99</f>
        <v>1029.5999999999999</v>
      </c>
      <c r="S83" s="10"/>
      <c r="T83" s="10"/>
      <c r="U83" s="10"/>
    </row>
    <row r="84" spans="1:21" ht="15.75" x14ac:dyDescent="0.25">
      <c r="F84" s="295" t="s">
        <v>18</v>
      </c>
      <c r="G84" s="296"/>
      <c r="H84" s="297"/>
      <c r="I84" s="51"/>
      <c r="J84" s="42">
        <f>G83-J82</f>
        <v>79.799999999999955</v>
      </c>
      <c r="Q84" s="295" t="s">
        <v>18</v>
      </c>
      <c r="R84" s="296"/>
      <c r="S84" s="297"/>
      <c r="T84" s="51"/>
      <c r="U84" s="42">
        <f>R83-U82</f>
        <v>54.599999999999909</v>
      </c>
    </row>
    <row r="87" spans="1:21" ht="23.25" x14ac:dyDescent="0.35">
      <c r="C87" s="312" t="s">
        <v>92</v>
      </c>
      <c r="D87" s="312"/>
      <c r="E87" s="312"/>
      <c r="F87" s="312"/>
      <c r="N87" s="312" t="s">
        <v>93</v>
      </c>
      <c r="O87" s="312"/>
      <c r="P87" s="312"/>
      <c r="Q87" s="312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>
        <v>45112</v>
      </c>
      <c r="B89" s="8" t="s">
        <v>757</v>
      </c>
      <c r="C89" s="8" t="s">
        <v>213</v>
      </c>
      <c r="D89" s="8" t="s">
        <v>150</v>
      </c>
      <c r="E89" s="8" t="s">
        <v>217</v>
      </c>
      <c r="F89" s="8">
        <v>5</v>
      </c>
      <c r="G89" s="49">
        <v>400</v>
      </c>
      <c r="H89" s="8">
        <v>645</v>
      </c>
      <c r="I89" s="49"/>
      <c r="J89" s="49">
        <v>375</v>
      </c>
      <c r="L89" s="7">
        <v>45140</v>
      </c>
      <c r="M89" s="8" t="s">
        <v>423</v>
      </c>
      <c r="N89" s="8" t="s">
        <v>181</v>
      </c>
      <c r="O89" s="8" t="s">
        <v>150</v>
      </c>
      <c r="P89" s="8" t="s">
        <v>217</v>
      </c>
      <c r="Q89" s="8">
        <v>7</v>
      </c>
      <c r="R89" s="49">
        <v>560</v>
      </c>
      <c r="S89" s="49"/>
      <c r="T89" s="49"/>
      <c r="U89" s="49">
        <v>525</v>
      </c>
    </row>
    <row r="90" spans="1:21" x14ac:dyDescent="0.25">
      <c r="A90" s="7">
        <v>45112</v>
      </c>
      <c r="B90" s="8" t="s">
        <v>758</v>
      </c>
      <c r="C90" s="8" t="s">
        <v>139</v>
      </c>
      <c r="D90" s="8" t="s">
        <v>150</v>
      </c>
      <c r="E90" s="8" t="s">
        <v>217</v>
      </c>
      <c r="F90" s="8">
        <v>3</v>
      </c>
      <c r="G90" s="49">
        <v>240</v>
      </c>
      <c r="H90" s="8">
        <v>645</v>
      </c>
      <c r="I90" s="49"/>
      <c r="J90" s="49">
        <v>225</v>
      </c>
      <c r="L90" s="7">
        <v>45142</v>
      </c>
      <c r="M90" s="8" t="s">
        <v>870</v>
      </c>
      <c r="N90" s="8" t="s">
        <v>213</v>
      </c>
      <c r="O90" s="8" t="s">
        <v>150</v>
      </c>
      <c r="P90" s="8" t="s">
        <v>217</v>
      </c>
      <c r="Q90" s="8">
        <v>3</v>
      </c>
      <c r="R90" s="49">
        <v>240</v>
      </c>
      <c r="S90" s="49"/>
      <c r="T90" s="49"/>
      <c r="U90" s="49">
        <v>225</v>
      </c>
    </row>
    <row r="91" spans="1:21" x14ac:dyDescent="0.25">
      <c r="A91" s="7">
        <v>45117</v>
      </c>
      <c r="B91" s="8" t="s">
        <v>70</v>
      </c>
      <c r="C91" s="8" t="s">
        <v>759</v>
      </c>
      <c r="D91" s="8" t="s">
        <v>150</v>
      </c>
      <c r="E91" s="8" t="s">
        <v>217</v>
      </c>
      <c r="F91" s="8">
        <v>7</v>
      </c>
      <c r="G91" s="49">
        <v>560</v>
      </c>
      <c r="H91" s="8">
        <v>645</v>
      </c>
      <c r="I91" s="49"/>
      <c r="J91" s="49">
        <v>525</v>
      </c>
      <c r="L91" s="7">
        <v>45144</v>
      </c>
      <c r="M91" s="8" t="s">
        <v>777</v>
      </c>
      <c r="N91" s="8" t="s">
        <v>139</v>
      </c>
      <c r="O91" s="8" t="s">
        <v>150</v>
      </c>
      <c r="P91" s="8" t="s">
        <v>217</v>
      </c>
      <c r="Q91" s="8">
        <v>1</v>
      </c>
      <c r="R91" s="49">
        <v>80</v>
      </c>
      <c r="S91" s="49"/>
      <c r="T91" s="49"/>
      <c r="U91" s="49">
        <v>75</v>
      </c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>
        <v>45146</v>
      </c>
      <c r="M92" s="8" t="s">
        <v>871</v>
      </c>
      <c r="N92" s="8" t="s">
        <v>126</v>
      </c>
      <c r="O92" s="8" t="s">
        <v>150</v>
      </c>
      <c r="P92" s="8" t="s">
        <v>217</v>
      </c>
      <c r="Q92" s="8">
        <v>1</v>
      </c>
      <c r="R92" s="49">
        <v>80</v>
      </c>
      <c r="S92" s="49"/>
      <c r="T92" s="49"/>
      <c r="U92" s="49">
        <v>75</v>
      </c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1200</v>
      </c>
      <c r="H110" s="13">
        <f>SUM(H103:H109)</f>
        <v>0</v>
      </c>
      <c r="I110" s="13"/>
      <c r="J110" s="13">
        <f>SUM(J89:J109)</f>
        <v>1125</v>
      </c>
      <c r="Q110" s="13" t="s">
        <v>14</v>
      </c>
      <c r="R110" s="13">
        <f>SUM(R89:R109)</f>
        <v>960</v>
      </c>
      <c r="S110" s="13">
        <f>SUM(S103:S109)</f>
        <v>0</v>
      </c>
      <c r="T110" s="13"/>
      <c r="U110" s="13">
        <f>SUM(U89:U109)</f>
        <v>900</v>
      </c>
    </row>
    <row r="111" spans="1:21" x14ac:dyDescent="0.25">
      <c r="F111" s="13" t="s">
        <v>17</v>
      </c>
      <c r="G111" s="13">
        <f>G110*0.99</f>
        <v>1188</v>
      </c>
      <c r="H111" s="10"/>
      <c r="I111" s="10"/>
      <c r="J111" s="10"/>
      <c r="Q111" s="13" t="s">
        <v>17</v>
      </c>
      <c r="R111" s="13">
        <f>R110*0.99</f>
        <v>950.4</v>
      </c>
      <c r="S111" s="10"/>
      <c r="T111" s="10"/>
      <c r="U111" s="10"/>
    </row>
    <row r="112" spans="1:21" ht="15.75" x14ac:dyDescent="0.25">
      <c r="F112" s="295" t="s">
        <v>18</v>
      </c>
      <c r="G112" s="296"/>
      <c r="H112" s="297"/>
      <c r="I112" s="51"/>
      <c r="J112" s="42">
        <f>G111-J110</f>
        <v>63</v>
      </c>
      <c r="Q112" s="295" t="s">
        <v>18</v>
      </c>
      <c r="R112" s="296"/>
      <c r="S112" s="297"/>
      <c r="T112" s="51"/>
      <c r="U112" s="42">
        <f>R111-U110</f>
        <v>50.399999999999977</v>
      </c>
    </row>
    <row r="115" spans="1:21" ht="23.25" x14ac:dyDescent="0.35">
      <c r="C115" s="312" t="s">
        <v>94</v>
      </c>
      <c r="D115" s="312"/>
      <c r="E115" s="312"/>
      <c r="F115" s="312"/>
      <c r="N115" s="312" t="s">
        <v>99</v>
      </c>
      <c r="O115" s="312"/>
      <c r="P115" s="312"/>
      <c r="Q115" s="312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10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>
        <v>45170</v>
      </c>
      <c r="B117" s="8" t="s">
        <v>70</v>
      </c>
      <c r="C117" s="8" t="s">
        <v>117</v>
      </c>
      <c r="D117" s="8" t="s">
        <v>958</v>
      </c>
      <c r="E117" s="8" t="s">
        <v>217</v>
      </c>
      <c r="F117" s="8"/>
      <c r="G117" s="49">
        <v>80</v>
      </c>
      <c r="H117" s="49"/>
      <c r="I117" s="8">
        <v>721</v>
      </c>
      <c r="J117" s="49">
        <v>75</v>
      </c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>
        <v>45170</v>
      </c>
      <c r="B118" s="8" t="s">
        <v>70</v>
      </c>
      <c r="C118" s="8" t="s">
        <v>181</v>
      </c>
      <c r="D118" s="8" t="s">
        <v>958</v>
      </c>
      <c r="E118" s="8" t="s">
        <v>217</v>
      </c>
      <c r="F118" s="8"/>
      <c r="G118" s="49">
        <v>80</v>
      </c>
      <c r="H118" s="49"/>
      <c r="I118" s="8">
        <v>721</v>
      </c>
      <c r="J118" s="49">
        <v>75</v>
      </c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>
        <v>45175</v>
      </c>
      <c r="B119" s="8" t="s">
        <v>70</v>
      </c>
      <c r="C119" s="8" t="s">
        <v>117</v>
      </c>
      <c r="D119" s="8" t="s">
        <v>958</v>
      </c>
      <c r="E119" s="8" t="s">
        <v>217</v>
      </c>
      <c r="F119" s="8"/>
      <c r="G119" s="49">
        <v>80</v>
      </c>
      <c r="H119" s="49"/>
      <c r="I119" s="8">
        <v>721</v>
      </c>
      <c r="J119" s="49">
        <v>75</v>
      </c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>
        <v>45175</v>
      </c>
      <c r="B120" s="8" t="s">
        <v>777</v>
      </c>
      <c r="C120" s="8" t="s">
        <v>139</v>
      </c>
      <c r="D120" s="8" t="s">
        <v>958</v>
      </c>
      <c r="E120" s="8" t="s">
        <v>217</v>
      </c>
      <c r="F120" s="8"/>
      <c r="G120" s="49">
        <v>80</v>
      </c>
      <c r="H120" s="49"/>
      <c r="I120" s="8">
        <v>721</v>
      </c>
      <c r="J120" s="49">
        <v>75</v>
      </c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>
        <v>45180</v>
      </c>
      <c r="B121" s="8" t="s">
        <v>70</v>
      </c>
      <c r="C121" s="8" t="s">
        <v>117</v>
      </c>
      <c r="D121" s="8" t="s">
        <v>958</v>
      </c>
      <c r="E121" s="8" t="s">
        <v>217</v>
      </c>
      <c r="F121" s="8"/>
      <c r="G121" s="49">
        <v>80</v>
      </c>
      <c r="H121" s="49"/>
      <c r="I121" s="8">
        <v>721</v>
      </c>
      <c r="J121" s="49">
        <v>75</v>
      </c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>
        <v>45184</v>
      </c>
      <c r="B122" s="8" t="s">
        <v>70</v>
      </c>
      <c r="C122" s="8" t="s">
        <v>117</v>
      </c>
      <c r="D122" s="8" t="s">
        <v>958</v>
      </c>
      <c r="E122" s="8" t="s">
        <v>217</v>
      </c>
      <c r="F122" s="8"/>
      <c r="G122" s="49">
        <v>80</v>
      </c>
      <c r="H122" s="49"/>
      <c r="I122" s="8">
        <v>721</v>
      </c>
      <c r="J122" s="49">
        <v>75</v>
      </c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480</v>
      </c>
      <c r="H138" s="13">
        <f>SUM(H131:H137)</f>
        <v>0</v>
      </c>
      <c r="I138" s="13"/>
      <c r="J138" s="13">
        <f>SUM(J117:J137)</f>
        <v>450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475.2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95" t="s">
        <v>18</v>
      </c>
      <c r="G140" s="296"/>
      <c r="H140" s="297"/>
      <c r="I140" s="51"/>
      <c r="J140" s="42">
        <f>G139-J138</f>
        <v>25.199999999999989</v>
      </c>
      <c r="Q140" s="295" t="s">
        <v>18</v>
      </c>
      <c r="R140" s="296"/>
      <c r="S140" s="297"/>
      <c r="T140" s="51"/>
      <c r="U140" s="42">
        <f>R139-U138</f>
        <v>0</v>
      </c>
    </row>
    <row r="143" spans="1:21" ht="23.25" x14ac:dyDescent="0.35">
      <c r="C143" s="312" t="s">
        <v>96</v>
      </c>
      <c r="D143" s="312"/>
      <c r="E143" s="312"/>
      <c r="F143" s="312"/>
      <c r="N143" s="312" t="s">
        <v>0</v>
      </c>
      <c r="O143" s="312"/>
      <c r="P143" s="312"/>
      <c r="Q143" s="312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95" t="s">
        <v>18</v>
      </c>
      <c r="G168" s="296"/>
      <c r="H168" s="297"/>
      <c r="I168" s="51"/>
      <c r="J168" s="42">
        <f>G167-J166</f>
        <v>0</v>
      </c>
      <c r="Q168" s="295" t="s">
        <v>18</v>
      </c>
      <c r="R168" s="296"/>
      <c r="S168" s="297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F173"/>
  <sheetViews>
    <sheetView topLeftCell="L120" zoomScale="160" zoomScaleNormal="160" workbookViewId="0">
      <selection activeCell="L129" sqref="L129"/>
    </sheetView>
  </sheetViews>
  <sheetFormatPr baseColWidth="10" defaultRowHeight="15" x14ac:dyDescent="0.25"/>
  <cols>
    <col min="1" max="1" width="11.140625" customWidth="1"/>
    <col min="2" max="2" width="20.7109375" customWidth="1"/>
    <col min="4" max="4" width="11.85546875" customWidth="1"/>
    <col min="6" max="6" width="12.28515625" customWidth="1"/>
    <col min="8" max="8" width="9.42578125" customWidth="1"/>
    <col min="9" max="9" width="11.7109375" customWidth="1"/>
    <col min="10" max="10" width="10.85546875" customWidth="1"/>
    <col min="11" max="11" width="8" customWidth="1"/>
    <col min="13" max="13" width="17" customWidth="1"/>
    <col min="16" max="16" width="17.7109375" customWidth="1"/>
    <col min="17" max="17" width="12.28515625" customWidth="1"/>
    <col min="19" max="19" width="15.42578125" bestFit="1" customWidth="1"/>
    <col min="20" max="20" width="12.85546875" bestFit="1" customWidth="1"/>
  </cols>
  <sheetData>
    <row r="1" spans="1:21" ht="23.25" x14ac:dyDescent="0.35">
      <c r="C1" s="312" t="s">
        <v>24</v>
      </c>
      <c r="D1" s="312"/>
      <c r="E1" s="312"/>
      <c r="F1" s="312"/>
      <c r="N1" s="312" t="s">
        <v>87</v>
      </c>
      <c r="O1" s="312"/>
      <c r="P1" s="312"/>
      <c r="Q1" s="312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.75" x14ac:dyDescent="0.3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0">
        <f>U3-S3</f>
        <v>290</v>
      </c>
      <c r="U3" s="49">
        <v>590</v>
      </c>
    </row>
    <row r="4" spans="1:21" ht="18.75" x14ac:dyDescent="0.3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0">
        <f>U4-S4</f>
        <v>390</v>
      </c>
      <c r="U4" s="49">
        <v>590</v>
      </c>
    </row>
    <row r="5" spans="1:21" x14ac:dyDescent="0.25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x14ac:dyDescent="0.25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x14ac:dyDescent="0.25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75" x14ac:dyDescent="0.25">
      <c r="F26" s="295" t="s">
        <v>18</v>
      </c>
      <c r="G26" s="296"/>
      <c r="H26" s="297"/>
      <c r="I26" s="51"/>
      <c r="J26" s="42">
        <f>G25-J24</f>
        <v>143.5</v>
      </c>
      <c r="Q26" s="295" t="s">
        <v>18</v>
      </c>
      <c r="R26" s="296"/>
      <c r="S26" s="297"/>
      <c r="T26" s="51"/>
      <c r="U26" s="42">
        <f>R25-U24</f>
        <v>8</v>
      </c>
    </row>
    <row r="30" spans="1:21" ht="23.25" x14ac:dyDescent="0.35">
      <c r="C30" s="312" t="s">
        <v>101</v>
      </c>
      <c r="D30" s="312"/>
      <c r="E30" s="312"/>
      <c r="F30" s="312"/>
      <c r="N30" s="312" t="s">
        <v>89</v>
      </c>
      <c r="O30" s="312"/>
      <c r="P30" s="312"/>
      <c r="Q30" s="312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x14ac:dyDescent="0.25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x14ac:dyDescent="0.25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x14ac:dyDescent="0.25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66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67">
        <v>350</v>
      </c>
      <c r="AD35" s="69"/>
      <c r="AE35" s="167" t="s">
        <v>390</v>
      </c>
      <c r="AF35" s="167">
        <v>340</v>
      </c>
    </row>
    <row r="36" spans="1:32" x14ac:dyDescent="0.25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x14ac:dyDescent="0.25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66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67">
        <v>300</v>
      </c>
      <c r="AD37" s="167"/>
      <c r="AE37" s="167" t="s">
        <v>390</v>
      </c>
      <c r="AF37" s="167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200</v>
      </c>
      <c r="S39" s="188">
        <v>557</v>
      </c>
      <c r="T39" s="49" t="s">
        <v>468</v>
      </c>
      <c r="U39" s="49">
        <v>190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188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188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188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188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188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188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188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188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188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188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188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188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2130</v>
      </c>
      <c r="S53" s="13">
        <f>SUM(S46:S52)</f>
        <v>0</v>
      </c>
      <c r="T53" s="13"/>
      <c r="U53" s="13">
        <f>SUM(U32:U52)</f>
        <v>1960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2108.6999999999998</v>
      </c>
      <c r="S54" s="10"/>
      <c r="T54" s="10"/>
      <c r="U54" s="10"/>
    </row>
    <row r="55" spans="1:21" ht="15.75" x14ac:dyDescent="0.25">
      <c r="F55" s="295" t="s">
        <v>18</v>
      </c>
      <c r="G55" s="296"/>
      <c r="H55" s="297"/>
      <c r="I55" s="51"/>
      <c r="J55" s="42">
        <f>G54-J53</f>
        <v>84.800000000000182</v>
      </c>
      <c r="Q55" s="295" t="s">
        <v>18</v>
      </c>
      <c r="R55" s="296"/>
      <c r="S55" s="297"/>
      <c r="T55" s="51"/>
      <c r="U55" s="42">
        <f>R54-U53</f>
        <v>148.69999999999982</v>
      </c>
    </row>
    <row r="59" spans="1:21" ht="23.25" x14ac:dyDescent="0.35">
      <c r="C59" s="312" t="s">
        <v>97</v>
      </c>
      <c r="D59" s="312"/>
      <c r="E59" s="312"/>
      <c r="F59" s="312"/>
      <c r="N59" s="312" t="s">
        <v>91</v>
      </c>
      <c r="O59" s="312"/>
      <c r="P59" s="312"/>
      <c r="Q59" s="312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10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 t="s">
        <v>468</v>
      </c>
      <c r="J61" s="49">
        <v>210</v>
      </c>
      <c r="K61" s="98">
        <v>595</v>
      </c>
      <c r="L61" s="7">
        <v>45079</v>
      </c>
      <c r="M61" s="8" t="s">
        <v>119</v>
      </c>
      <c r="N61" s="8" t="s">
        <v>122</v>
      </c>
      <c r="O61" s="8" t="s">
        <v>237</v>
      </c>
      <c r="P61" s="8" t="s">
        <v>598</v>
      </c>
      <c r="Q61" s="8">
        <v>7807023179</v>
      </c>
      <c r="R61" s="49">
        <v>150</v>
      </c>
      <c r="S61" s="49"/>
      <c r="T61" s="8">
        <v>577</v>
      </c>
      <c r="U61" s="49">
        <v>140</v>
      </c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 t="s">
        <v>603</v>
      </c>
      <c r="J62" s="49">
        <v>120</v>
      </c>
      <c r="K62" s="98">
        <v>563</v>
      </c>
      <c r="L62" s="7">
        <v>45079</v>
      </c>
      <c r="M62" s="8" t="s">
        <v>123</v>
      </c>
      <c r="N62" s="8" t="s">
        <v>141</v>
      </c>
      <c r="O62" s="8" t="s">
        <v>237</v>
      </c>
      <c r="P62" s="8" t="s">
        <v>598</v>
      </c>
      <c r="Q62" s="8">
        <v>7807023179</v>
      </c>
      <c r="R62" s="49">
        <v>150</v>
      </c>
      <c r="S62" s="49"/>
      <c r="T62" s="8">
        <v>577</v>
      </c>
      <c r="U62" s="49">
        <v>140</v>
      </c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559</v>
      </c>
      <c r="E63" s="8" t="s">
        <v>171</v>
      </c>
      <c r="F63" s="8"/>
      <c r="G63" s="49">
        <v>650</v>
      </c>
      <c r="H63" s="49"/>
      <c r="I63" s="49" t="s">
        <v>560</v>
      </c>
      <c r="J63" s="49">
        <v>620</v>
      </c>
      <c r="K63" t="s">
        <v>592</v>
      </c>
      <c r="L63" s="7">
        <v>45079</v>
      </c>
      <c r="M63" s="8" t="s">
        <v>125</v>
      </c>
      <c r="N63" s="8" t="s">
        <v>133</v>
      </c>
      <c r="O63" s="8" t="s">
        <v>237</v>
      </c>
      <c r="P63" s="8" t="s">
        <v>598</v>
      </c>
      <c r="Q63" s="8">
        <v>7807023179</v>
      </c>
      <c r="R63" s="49">
        <v>150</v>
      </c>
      <c r="S63" s="49"/>
      <c r="T63" s="8">
        <v>577</v>
      </c>
      <c r="U63" s="49">
        <v>140</v>
      </c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572</v>
      </c>
      <c r="F64" s="7">
        <v>2336282</v>
      </c>
      <c r="G64" s="49">
        <v>480</v>
      </c>
      <c r="H64" s="49">
        <v>60</v>
      </c>
      <c r="I64" s="49" t="s">
        <v>390</v>
      </c>
      <c r="J64" s="49">
        <v>400</v>
      </c>
      <c r="K64" s="98">
        <v>623</v>
      </c>
      <c r="L64" s="7">
        <v>45082</v>
      </c>
      <c r="M64" s="8" t="s">
        <v>240</v>
      </c>
      <c r="N64" s="8" t="s">
        <v>109</v>
      </c>
      <c r="O64" s="8" t="s">
        <v>613</v>
      </c>
      <c r="P64" s="8" t="s">
        <v>614</v>
      </c>
      <c r="Q64" s="8"/>
      <c r="R64" s="49">
        <v>345</v>
      </c>
      <c r="S64" s="49"/>
      <c r="T64" s="8">
        <v>563</v>
      </c>
      <c r="U64" s="49">
        <v>335</v>
      </c>
    </row>
    <row r="65" spans="1:21" x14ac:dyDescent="0.25">
      <c r="A65" s="7">
        <v>45070</v>
      </c>
      <c r="B65" s="8" t="s">
        <v>570</v>
      </c>
      <c r="C65" s="8" t="s">
        <v>126</v>
      </c>
      <c r="D65" s="8" t="s">
        <v>585</v>
      </c>
      <c r="E65" s="8" t="s">
        <v>114</v>
      </c>
      <c r="F65" s="8"/>
      <c r="G65" s="49">
        <v>150</v>
      </c>
      <c r="H65" s="49"/>
      <c r="I65" s="49" t="s">
        <v>602</v>
      </c>
      <c r="J65" s="49">
        <v>140</v>
      </c>
      <c r="K65">
        <v>556</v>
      </c>
      <c r="L65" s="7">
        <v>45082</v>
      </c>
      <c r="M65" s="8" t="s">
        <v>487</v>
      </c>
      <c r="N65" s="8" t="s">
        <v>618</v>
      </c>
      <c r="O65" s="8" t="s">
        <v>615</v>
      </c>
      <c r="P65" s="8" t="s">
        <v>613</v>
      </c>
      <c r="Q65" s="8"/>
      <c r="R65" s="49">
        <v>230</v>
      </c>
      <c r="S65" s="49"/>
      <c r="T65" s="8">
        <v>564</v>
      </c>
      <c r="U65" s="49">
        <v>220</v>
      </c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604</v>
      </c>
      <c r="E66" s="8" t="s">
        <v>590</v>
      </c>
      <c r="F66" s="8"/>
      <c r="G66" s="49">
        <v>170</v>
      </c>
      <c r="H66" s="49"/>
      <c r="I66" s="49"/>
      <c r="J66" s="49">
        <v>160</v>
      </c>
      <c r="K66">
        <v>572</v>
      </c>
      <c r="L66" s="7">
        <v>45084</v>
      </c>
      <c r="M66" s="8" t="s">
        <v>487</v>
      </c>
      <c r="N66" s="8" t="s">
        <v>618</v>
      </c>
      <c r="O66" s="8" t="s">
        <v>615</v>
      </c>
      <c r="P66" s="8" t="s">
        <v>613</v>
      </c>
      <c r="Q66" s="8"/>
      <c r="R66" s="49">
        <v>230</v>
      </c>
      <c r="S66" s="49"/>
      <c r="T66" s="8">
        <v>578</v>
      </c>
      <c r="U66" s="49">
        <v>220</v>
      </c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588</v>
      </c>
      <c r="E67" s="8" t="s">
        <v>589</v>
      </c>
      <c r="F67" s="8"/>
      <c r="G67" s="49">
        <v>150</v>
      </c>
      <c r="H67" s="49"/>
      <c r="I67" s="49"/>
      <c r="J67" s="49">
        <v>140</v>
      </c>
      <c r="K67">
        <v>583</v>
      </c>
      <c r="L67" s="7">
        <v>45115</v>
      </c>
      <c r="M67" s="8" t="s">
        <v>487</v>
      </c>
      <c r="N67" s="8" t="s">
        <v>618</v>
      </c>
      <c r="O67" s="8" t="s">
        <v>613</v>
      </c>
      <c r="P67" s="8" t="s">
        <v>614</v>
      </c>
      <c r="Q67" s="8"/>
      <c r="R67" s="49">
        <v>180</v>
      </c>
      <c r="S67" s="49"/>
      <c r="T67" s="8">
        <v>578</v>
      </c>
      <c r="U67" s="49">
        <v>170</v>
      </c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>
        <v>44877</v>
      </c>
      <c r="M68" s="8" t="s">
        <v>119</v>
      </c>
      <c r="N68" s="8" t="s">
        <v>141</v>
      </c>
      <c r="O68" s="8" t="s">
        <v>624</v>
      </c>
      <c r="P68" s="8" t="s">
        <v>625</v>
      </c>
      <c r="Q68" s="8"/>
      <c r="R68" s="49">
        <v>100</v>
      </c>
      <c r="S68" s="49"/>
      <c r="T68" s="8">
        <v>580</v>
      </c>
      <c r="U68" s="49">
        <v>95</v>
      </c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>
        <v>44877</v>
      </c>
      <c r="M69" s="8" t="s">
        <v>123</v>
      </c>
      <c r="N69" s="8" t="s">
        <v>618</v>
      </c>
      <c r="O69" s="8" t="s">
        <v>624</v>
      </c>
      <c r="P69" s="8" t="s">
        <v>625</v>
      </c>
      <c r="Q69" s="8"/>
      <c r="R69" s="49">
        <v>100</v>
      </c>
      <c r="S69" s="49"/>
      <c r="T69" s="8">
        <v>580</v>
      </c>
      <c r="U69" s="49">
        <v>95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44877</v>
      </c>
      <c r="M70" s="8" t="s">
        <v>119</v>
      </c>
      <c r="N70" s="8" t="s">
        <v>618</v>
      </c>
      <c r="O70" s="8" t="s">
        <v>624</v>
      </c>
      <c r="P70" s="8" t="s">
        <v>625</v>
      </c>
      <c r="Q70" s="8"/>
      <c r="R70" s="49">
        <v>100</v>
      </c>
      <c r="S70" s="49"/>
      <c r="T70" s="8">
        <v>421</v>
      </c>
      <c r="U70" s="49">
        <v>95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>
        <v>45085</v>
      </c>
      <c r="M71" s="8" t="s">
        <v>487</v>
      </c>
      <c r="N71" s="8" t="s">
        <v>618</v>
      </c>
      <c r="O71" s="8" t="s">
        <v>501</v>
      </c>
      <c r="P71" s="8" t="s">
        <v>614</v>
      </c>
      <c r="Q71" s="8"/>
      <c r="R71" s="49">
        <v>115</v>
      </c>
      <c r="S71" s="49"/>
      <c r="T71" s="8">
        <v>581</v>
      </c>
      <c r="U71" s="49">
        <v>115</v>
      </c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>
        <v>45093</v>
      </c>
      <c r="M72" s="8" t="s">
        <v>240</v>
      </c>
      <c r="N72" s="8" t="s">
        <v>109</v>
      </c>
      <c r="O72" s="8" t="s">
        <v>643</v>
      </c>
      <c r="P72" s="8" t="s">
        <v>614</v>
      </c>
      <c r="Q72" s="8"/>
      <c r="R72" s="49">
        <v>170</v>
      </c>
      <c r="S72" s="49"/>
      <c r="T72" s="8">
        <v>594</v>
      </c>
      <c r="U72" s="49">
        <v>160</v>
      </c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>
        <v>45094</v>
      </c>
      <c r="M73" s="8" t="s">
        <v>194</v>
      </c>
      <c r="N73" s="8" t="s">
        <v>139</v>
      </c>
      <c r="O73" s="8" t="s">
        <v>237</v>
      </c>
      <c r="P73" s="8" t="s">
        <v>132</v>
      </c>
      <c r="Q73" s="8">
        <v>7807023419</v>
      </c>
      <c r="R73" s="49">
        <v>180</v>
      </c>
      <c r="S73" s="49"/>
      <c r="T73" s="8">
        <v>602</v>
      </c>
      <c r="U73" s="49">
        <v>170</v>
      </c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>
        <v>45097</v>
      </c>
      <c r="M74" s="8" t="s">
        <v>646</v>
      </c>
      <c r="N74" s="8" t="s">
        <v>168</v>
      </c>
      <c r="O74" s="8" t="s">
        <v>560</v>
      </c>
      <c r="P74" s="8" t="s">
        <v>171</v>
      </c>
      <c r="Q74" s="8"/>
      <c r="R74" s="49">
        <v>650</v>
      </c>
      <c r="S74" s="49"/>
      <c r="T74" s="8">
        <v>598</v>
      </c>
      <c r="U74" s="49">
        <v>500</v>
      </c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28">
        <v>45103</v>
      </c>
      <c r="M75" s="8" t="s">
        <v>123</v>
      </c>
      <c r="N75" s="8" t="s">
        <v>141</v>
      </c>
      <c r="O75" s="8" t="s">
        <v>450</v>
      </c>
      <c r="P75" s="8" t="s">
        <v>131</v>
      </c>
      <c r="Q75" s="8"/>
      <c r="R75" s="49">
        <v>160</v>
      </c>
      <c r="S75" s="49"/>
      <c r="T75" s="8">
        <v>616</v>
      </c>
      <c r="U75" s="49">
        <v>150</v>
      </c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2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R80" s="50"/>
      <c r="S80" s="50"/>
      <c r="T80" s="50"/>
      <c r="U80" s="50"/>
    </row>
    <row r="81" spans="1:21" x14ac:dyDescent="0.25">
      <c r="G81" s="50"/>
      <c r="H81" s="50"/>
      <c r="I81" s="50"/>
      <c r="J81" s="50"/>
      <c r="Q81" s="13" t="s">
        <v>14</v>
      </c>
      <c r="R81" s="13">
        <f>SUM(R61:R80)</f>
        <v>3010</v>
      </c>
      <c r="S81" s="13">
        <f>SUM(S74:S80)</f>
        <v>0</v>
      </c>
      <c r="T81" s="13"/>
      <c r="U81" s="13">
        <f>SUM(U61:U80)</f>
        <v>2745</v>
      </c>
    </row>
    <row r="82" spans="1:21" x14ac:dyDescent="0.25">
      <c r="F82" s="13" t="s">
        <v>14</v>
      </c>
      <c r="G82" s="13">
        <f>SUM(G61:G81)</f>
        <v>1950</v>
      </c>
      <c r="H82" s="13">
        <f>SUM(H75:H81)</f>
        <v>0</v>
      </c>
      <c r="I82" s="13"/>
      <c r="J82" s="13">
        <f>SUM(J61:J81)</f>
        <v>1790</v>
      </c>
      <c r="Q82" s="13" t="s">
        <v>17</v>
      </c>
      <c r="R82" s="13">
        <f>R81*0.99</f>
        <v>2979.9</v>
      </c>
      <c r="S82" s="10"/>
      <c r="T82" s="10"/>
      <c r="U82" s="10"/>
    </row>
    <row r="83" spans="1:21" ht="15.75" x14ac:dyDescent="0.25">
      <c r="F83" s="13" t="s">
        <v>17</v>
      </c>
      <c r="G83" s="13">
        <f>G82*0.99</f>
        <v>1930.5</v>
      </c>
      <c r="H83" s="10"/>
      <c r="I83" s="10"/>
      <c r="J83" s="10"/>
      <c r="Q83" s="295" t="s">
        <v>18</v>
      </c>
      <c r="R83" s="296"/>
      <c r="S83" s="297"/>
      <c r="T83" s="51"/>
      <c r="U83" s="42">
        <f>R82-U81</f>
        <v>234.90000000000009</v>
      </c>
    </row>
    <row r="84" spans="1:21" ht="15.75" x14ac:dyDescent="0.25">
      <c r="F84" s="295" t="s">
        <v>18</v>
      </c>
      <c r="G84" s="296"/>
      <c r="H84" s="297"/>
      <c r="I84" s="51"/>
      <c r="J84" s="42">
        <f>G83-J82</f>
        <v>140.5</v>
      </c>
    </row>
    <row r="86" spans="1:21" ht="23.25" x14ac:dyDescent="0.35">
      <c r="N86" s="312" t="s">
        <v>93</v>
      </c>
      <c r="O86" s="312"/>
      <c r="P86" s="312"/>
      <c r="Q86" s="312"/>
    </row>
    <row r="87" spans="1:21" ht="23.25" x14ac:dyDescent="0.35">
      <c r="C87" s="312" t="s">
        <v>92</v>
      </c>
      <c r="D87" s="312"/>
      <c r="E87" s="312"/>
      <c r="F87" s="312"/>
      <c r="L87" s="5" t="s">
        <v>26</v>
      </c>
      <c r="M87" s="5" t="s">
        <v>2</v>
      </c>
      <c r="N87" s="5" t="s">
        <v>3</v>
      </c>
      <c r="O87" s="5" t="s">
        <v>4</v>
      </c>
      <c r="P87" s="5" t="s">
        <v>5</v>
      </c>
      <c r="Q87" s="5" t="s">
        <v>6</v>
      </c>
      <c r="R87" s="5" t="s">
        <v>7</v>
      </c>
      <c r="S87" s="5" t="s">
        <v>44</v>
      </c>
      <c r="T87" s="62" t="s">
        <v>84</v>
      </c>
      <c r="U87" s="5" t="s">
        <v>45</v>
      </c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7">
        <v>45139</v>
      </c>
      <c r="M88" s="8" t="s">
        <v>743</v>
      </c>
      <c r="N88" s="8" t="s">
        <v>109</v>
      </c>
      <c r="O88" s="8" t="s">
        <v>264</v>
      </c>
      <c r="P88" s="8" t="s">
        <v>217</v>
      </c>
      <c r="Q88" s="8"/>
      <c r="R88" s="49">
        <v>160</v>
      </c>
      <c r="S88" s="8">
        <v>642</v>
      </c>
      <c r="T88" s="49" t="s">
        <v>264</v>
      </c>
      <c r="U88" s="49">
        <v>150</v>
      </c>
    </row>
    <row r="89" spans="1:21" x14ac:dyDescent="0.25">
      <c r="A89" s="7">
        <v>45111</v>
      </c>
      <c r="B89" s="8" t="s">
        <v>143</v>
      </c>
      <c r="C89" s="8" t="s">
        <v>144</v>
      </c>
      <c r="D89" s="8" t="s">
        <v>679</v>
      </c>
      <c r="E89" s="8" t="s">
        <v>681</v>
      </c>
      <c r="F89" s="8"/>
      <c r="G89" s="231">
        <v>345</v>
      </c>
      <c r="H89" s="8">
        <v>617</v>
      </c>
      <c r="I89" s="10" t="s">
        <v>682</v>
      </c>
      <c r="J89" s="216">
        <v>330</v>
      </c>
      <c r="K89" s="9"/>
      <c r="L89" s="7">
        <v>45139</v>
      </c>
      <c r="M89" s="8" t="s">
        <v>710</v>
      </c>
      <c r="N89" s="8" t="s">
        <v>117</v>
      </c>
      <c r="O89" s="8" t="s">
        <v>744</v>
      </c>
      <c r="P89" s="8" t="s">
        <v>745</v>
      </c>
      <c r="Q89" s="8"/>
      <c r="R89" s="49">
        <v>150</v>
      </c>
      <c r="S89" s="8">
        <v>658</v>
      </c>
      <c r="T89" s="49" t="s">
        <v>680</v>
      </c>
      <c r="U89" s="49">
        <v>140</v>
      </c>
    </row>
    <row r="90" spans="1:21" x14ac:dyDescent="0.25">
      <c r="A90" s="7">
        <v>45113</v>
      </c>
      <c r="B90" s="8" t="s">
        <v>678</v>
      </c>
      <c r="C90" s="8" t="s">
        <v>213</v>
      </c>
      <c r="D90" s="8" t="s">
        <v>174</v>
      </c>
      <c r="E90" s="8" t="s">
        <v>679</v>
      </c>
      <c r="F90" s="8"/>
      <c r="G90" s="231">
        <v>200</v>
      </c>
      <c r="H90" s="8">
        <v>637</v>
      </c>
      <c r="I90" s="10" t="s">
        <v>680</v>
      </c>
      <c r="J90" s="216">
        <v>180</v>
      </c>
      <c r="L90" s="7">
        <v>45139</v>
      </c>
      <c r="M90" s="8" t="s">
        <v>546</v>
      </c>
      <c r="N90" s="8" t="s">
        <v>139</v>
      </c>
      <c r="O90" s="8" t="s">
        <v>744</v>
      </c>
      <c r="P90" s="8" t="s">
        <v>745</v>
      </c>
      <c r="Q90" s="8"/>
      <c r="R90" s="49">
        <v>150</v>
      </c>
      <c r="S90" s="8">
        <v>658</v>
      </c>
      <c r="T90" s="49" t="s">
        <v>680</v>
      </c>
      <c r="U90" s="49">
        <v>140</v>
      </c>
    </row>
    <row r="91" spans="1:21" x14ac:dyDescent="0.25">
      <c r="A91" s="7">
        <v>45114</v>
      </c>
      <c r="B91" s="8" t="s">
        <v>344</v>
      </c>
      <c r="C91" s="8" t="s">
        <v>181</v>
      </c>
      <c r="D91" s="8" t="s">
        <v>174</v>
      </c>
      <c r="E91" s="8" t="s">
        <v>679</v>
      </c>
      <c r="F91" s="8"/>
      <c r="G91" s="232">
        <v>200</v>
      </c>
      <c r="H91" s="8">
        <v>637</v>
      </c>
      <c r="I91" s="49" t="s">
        <v>680</v>
      </c>
      <c r="J91" s="49">
        <v>180</v>
      </c>
      <c r="L91" s="7">
        <v>45139</v>
      </c>
      <c r="M91" s="8" t="s">
        <v>746</v>
      </c>
      <c r="N91" s="8" t="s">
        <v>168</v>
      </c>
      <c r="O91" s="8" t="s">
        <v>744</v>
      </c>
      <c r="P91" s="8" t="s">
        <v>745</v>
      </c>
      <c r="Q91" s="8"/>
      <c r="R91" s="49">
        <v>150</v>
      </c>
      <c r="S91" s="8">
        <v>658</v>
      </c>
      <c r="T91" s="49" t="s">
        <v>680</v>
      </c>
      <c r="U91" s="49">
        <v>140</v>
      </c>
    </row>
    <row r="92" spans="1:21" x14ac:dyDescent="0.25">
      <c r="A92" s="7">
        <v>45125</v>
      </c>
      <c r="B92" s="8" t="s">
        <v>721</v>
      </c>
      <c r="C92" s="8" t="s">
        <v>722</v>
      </c>
      <c r="D92" s="8" t="s">
        <v>723</v>
      </c>
      <c r="E92" s="8" t="s">
        <v>409</v>
      </c>
      <c r="F92" s="8"/>
      <c r="G92" s="232">
        <v>520</v>
      </c>
      <c r="H92" s="8">
        <v>627</v>
      </c>
      <c r="I92" s="49" t="s">
        <v>724</v>
      </c>
      <c r="J92" s="49">
        <v>410</v>
      </c>
      <c r="L92" s="7">
        <v>45139</v>
      </c>
      <c r="M92" s="8" t="s">
        <v>746</v>
      </c>
      <c r="N92" s="8" t="s">
        <v>168</v>
      </c>
      <c r="O92" s="8" t="s">
        <v>744</v>
      </c>
      <c r="P92" s="8" t="s">
        <v>409</v>
      </c>
      <c r="Q92" s="8"/>
      <c r="R92" s="49">
        <v>600</v>
      </c>
      <c r="S92" s="8">
        <v>658</v>
      </c>
      <c r="T92" s="49" t="s">
        <v>680</v>
      </c>
      <c r="U92" s="49">
        <v>550</v>
      </c>
    </row>
    <row r="93" spans="1:21" x14ac:dyDescent="0.25">
      <c r="A93" s="7">
        <v>45133</v>
      </c>
      <c r="B93" s="8" t="s">
        <v>236</v>
      </c>
      <c r="C93" s="8" t="s">
        <v>283</v>
      </c>
      <c r="D93" s="8" t="s">
        <v>726</v>
      </c>
      <c r="E93" s="8" t="s">
        <v>727</v>
      </c>
      <c r="F93" s="8"/>
      <c r="G93" s="232">
        <v>150</v>
      </c>
      <c r="H93" s="8">
        <v>646</v>
      </c>
      <c r="I93" s="49"/>
      <c r="J93" s="49">
        <v>140</v>
      </c>
      <c r="L93" s="7">
        <v>45139</v>
      </c>
      <c r="M93" s="8" t="s">
        <v>747</v>
      </c>
      <c r="N93" s="8" t="s">
        <v>751</v>
      </c>
      <c r="O93" s="8" t="s">
        <v>744</v>
      </c>
      <c r="P93" s="8" t="s">
        <v>409</v>
      </c>
      <c r="Q93" s="8"/>
      <c r="R93" s="49">
        <v>600</v>
      </c>
      <c r="S93" s="8">
        <v>658</v>
      </c>
      <c r="T93" s="49" t="s">
        <v>680</v>
      </c>
      <c r="U93" s="49">
        <v>550</v>
      </c>
    </row>
    <row r="94" spans="1:21" x14ac:dyDescent="0.25">
      <c r="A94" s="7">
        <v>45127</v>
      </c>
      <c r="B94" s="8" t="s">
        <v>236</v>
      </c>
      <c r="C94" s="8" t="s">
        <v>283</v>
      </c>
      <c r="D94" s="8" t="s">
        <v>726</v>
      </c>
      <c r="E94" s="8" t="s">
        <v>727</v>
      </c>
      <c r="F94" s="8"/>
      <c r="G94" s="49">
        <v>150</v>
      </c>
      <c r="H94" s="8">
        <v>646</v>
      </c>
      <c r="I94" s="49"/>
      <c r="J94" s="49">
        <v>140</v>
      </c>
      <c r="L94" s="7">
        <v>45142</v>
      </c>
      <c r="M94" s="8" t="s">
        <v>762</v>
      </c>
      <c r="N94" s="8" t="s">
        <v>763</v>
      </c>
      <c r="O94" s="8" t="s">
        <v>764</v>
      </c>
      <c r="P94" s="8" t="s">
        <v>127</v>
      </c>
      <c r="Q94" s="8"/>
      <c r="R94" s="49">
        <v>300</v>
      </c>
      <c r="S94" s="8">
        <v>651</v>
      </c>
      <c r="T94" s="49"/>
      <c r="U94" s="49">
        <v>280</v>
      </c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>
        <v>45146</v>
      </c>
      <c r="M95" s="8" t="s">
        <v>326</v>
      </c>
      <c r="N95" s="8" t="s">
        <v>141</v>
      </c>
      <c r="O95" s="8" t="s">
        <v>720</v>
      </c>
      <c r="P95" s="8" t="s">
        <v>786</v>
      </c>
      <c r="Q95" s="8"/>
      <c r="R95" s="49">
        <v>180</v>
      </c>
      <c r="S95" s="88">
        <v>673</v>
      </c>
      <c r="T95" s="49" t="s">
        <v>794</v>
      </c>
      <c r="U95" s="49">
        <v>170</v>
      </c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>
        <v>45146</v>
      </c>
      <c r="M96" s="8" t="s">
        <v>787</v>
      </c>
      <c r="N96" s="253" t="s">
        <v>788</v>
      </c>
      <c r="O96" s="253" t="s">
        <v>744</v>
      </c>
      <c r="P96" s="253" t="s">
        <v>789</v>
      </c>
      <c r="Q96" s="253" t="s">
        <v>501</v>
      </c>
      <c r="R96" s="49">
        <v>690</v>
      </c>
      <c r="S96" s="8">
        <v>658</v>
      </c>
      <c r="T96" s="49" t="s">
        <v>680</v>
      </c>
      <c r="U96" s="49">
        <v>600</v>
      </c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>
        <v>45148</v>
      </c>
      <c r="M97" s="8" t="s">
        <v>546</v>
      </c>
      <c r="N97" s="8" t="s">
        <v>139</v>
      </c>
      <c r="O97" s="8" t="s">
        <v>744</v>
      </c>
      <c r="P97" s="8" t="s">
        <v>217</v>
      </c>
      <c r="Q97" s="8">
        <v>1865499</v>
      </c>
      <c r="R97" s="49">
        <v>140</v>
      </c>
      <c r="S97" s="8">
        <v>658</v>
      </c>
      <c r="T97" s="49" t="s">
        <v>680</v>
      </c>
      <c r="U97" s="49">
        <v>130</v>
      </c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>
        <v>45149</v>
      </c>
      <c r="M98" s="8" t="s">
        <v>239</v>
      </c>
      <c r="N98" s="8" t="s">
        <v>133</v>
      </c>
      <c r="O98" s="8" t="s">
        <v>792</v>
      </c>
      <c r="P98" s="8" t="s">
        <v>134</v>
      </c>
      <c r="Q98" s="8"/>
      <c r="R98" s="49">
        <v>200</v>
      </c>
      <c r="S98" s="8">
        <v>677</v>
      </c>
      <c r="T98" s="49" t="s">
        <v>793</v>
      </c>
      <c r="U98" s="49">
        <v>190</v>
      </c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>
        <v>45154</v>
      </c>
      <c r="M99" s="8" t="s">
        <v>326</v>
      </c>
      <c r="N99" s="8" t="s">
        <v>141</v>
      </c>
      <c r="O99" s="8" t="s">
        <v>805</v>
      </c>
      <c r="P99" s="8" t="s">
        <v>806</v>
      </c>
      <c r="Q99" s="8"/>
      <c r="R99" s="49">
        <v>230</v>
      </c>
      <c r="S99" s="8">
        <v>676</v>
      </c>
      <c r="T99" s="49" t="s">
        <v>807</v>
      </c>
      <c r="U99" s="49">
        <v>220</v>
      </c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>
        <v>45154</v>
      </c>
      <c r="M100" s="8" t="s">
        <v>119</v>
      </c>
      <c r="N100" s="8" t="s">
        <v>144</v>
      </c>
      <c r="O100" s="8" t="s">
        <v>805</v>
      </c>
      <c r="P100" s="8" t="s">
        <v>806</v>
      </c>
      <c r="Q100" s="8"/>
      <c r="R100" s="49">
        <v>230</v>
      </c>
      <c r="S100" s="8">
        <v>676</v>
      </c>
      <c r="T100" s="49" t="s">
        <v>807</v>
      </c>
      <c r="U100" s="49">
        <v>220</v>
      </c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>
        <v>45155</v>
      </c>
      <c r="M101" s="8" t="s">
        <v>426</v>
      </c>
      <c r="N101" s="8" t="s">
        <v>181</v>
      </c>
      <c r="O101" s="8" t="s">
        <v>808</v>
      </c>
      <c r="P101" s="8" t="s">
        <v>217</v>
      </c>
      <c r="Q101" s="8"/>
      <c r="R101" s="49">
        <v>114</v>
      </c>
      <c r="S101" s="289">
        <v>725</v>
      </c>
      <c r="T101" s="49"/>
      <c r="U101" s="49">
        <v>110</v>
      </c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>
        <v>45156</v>
      </c>
      <c r="M102" s="8" t="s">
        <v>426</v>
      </c>
      <c r="N102" s="8" t="s">
        <v>181</v>
      </c>
      <c r="O102" s="8" t="s">
        <v>808</v>
      </c>
      <c r="P102" s="8" t="s">
        <v>217</v>
      </c>
      <c r="Q102" s="8"/>
      <c r="R102" s="49">
        <v>114</v>
      </c>
      <c r="S102" s="289">
        <v>725</v>
      </c>
      <c r="T102" s="49"/>
      <c r="U102" s="49">
        <v>110</v>
      </c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28">
        <v>45160</v>
      </c>
      <c r="M103" s="8" t="s">
        <v>546</v>
      </c>
      <c r="N103" s="8" t="s">
        <v>139</v>
      </c>
      <c r="O103" s="8" t="s">
        <v>822</v>
      </c>
      <c r="P103" s="8" t="s">
        <v>823</v>
      </c>
      <c r="Q103" s="8"/>
      <c r="R103" s="49">
        <v>280</v>
      </c>
      <c r="S103" s="8">
        <v>666</v>
      </c>
      <c r="T103" s="49" t="s">
        <v>824</v>
      </c>
      <c r="U103" s="49">
        <v>270</v>
      </c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28">
        <v>45162</v>
      </c>
      <c r="M104" s="8" t="s">
        <v>570</v>
      </c>
      <c r="N104" s="8" t="s">
        <v>126</v>
      </c>
      <c r="O104" s="8" t="s">
        <v>826</v>
      </c>
      <c r="P104" s="8" t="s">
        <v>217</v>
      </c>
      <c r="Q104" s="8">
        <v>1330097</v>
      </c>
      <c r="R104" s="49">
        <v>120</v>
      </c>
      <c r="S104" s="8">
        <v>689</v>
      </c>
      <c r="T104" s="49" t="s">
        <v>827</v>
      </c>
      <c r="U104" s="49">
        <v>110</v>
      </c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28">
        <v>45166</v>
      </c>
      <c r="M105" s="8" t="s">
        <v>743</v>
      </c>
      <c r="N105" s="8" t="s">
        <v>117</v>
      </c>
      <c r="O105" s="8" t="s">
        <v>808</v>
      </c>
      <c r="P105" s="8" t="s">
        <v>217</v>
      </c>
      <c r="Q105" s="8"/>
      <c r="R105" s="49">
        <v>114</v>
      </c>
      <c r="S105" s="289">
        <v>725</v>
      </c>
      <c r="T105" s="49"/>
      <c r="U105" s="49">
        <v>110</v>
      </c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28">
        <v>45167</v>
      </c>
      <c r="M106" s="8" t="s">
        <v>426</v>
      </c>
      <c r="N106" s="8" t="s">
        <v>117</v>
      </c>
      <c r="O106" s="8" t="s">
        <v>264</v>
      </c>
      <c r="P106" s="8" t="s">
        <v>217</v>
      </c>
      <c r="Q106" s="8"/>
      <c r="R106" s="49">
        <v>160</v>
      </c>
      <c r="S106" s="261">
        <v>669</v>
      </c>
      <c r="T106" s="49"/>
      <c r="U106" s="49">
        <v>150</v>
      </c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28">
        <v>45168</v>
      </c>
      <c r="M107" s="8" t="s">
        <v>426</v>
      </c>
      <c r="N107" s="8" t="s">
        <v>117</v>
      </c>
      <c r="O107" s="8" t="s">
        <v>711</v>
      </c>
      <c r="P107" s="8" t="s">
        <v>217</v>
      </c>
      <c r="Q107" s="8" t="s">
        <v>838</v>
      </c>
      <c r="R107" s="49">
        <v>140</v>
      </c>
      <c r="S107" s="8">
        <v>684</v>
      </c>
      <c r="T107" s="49"/>
      <c r="U107" s="49">
        <v>130</v>
      </c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28">
        <v>45169</v>
      </c>
      <c r="M108" s="8" t="s">
        <v>710</v>
      </c>
      <c r="N108" s="8" t="s">
        <v>117</v>
      </c>
      <c r="O108" s="8" t="s">
        <v>264</v>
      </c>
      <c r="P108" s="8" t="s">
        <v>217</v>
      </c>
      <c r="Q108" s="8"/>
      <c r="R108" s="49">
        <v>140</v>
      </c>
      <c r="S108" s="261">
        <v>669</v>
      </c>
      <c r="T108" s="49"/>
      <c r="U108" s="49">
        <v>130</v>
      </c>
    </row>
    <row r="109" spans="1:21" x14ac:dyDescent="0.25">
      <c r="A109" s="8"/>
      <c r="B109" s="8"/>
      <c r="C109" s="8"/>
      <c r="D109" s="8"/>
      <c r="E109" s="8"/>
      <c r="F109" s="8"/>
      <c r="G109" s="49"/>
      <c r="H109" s="49"/>
      <c r="I109" s="49"/>
      <c r="J109" s="49"/>
      <c r="R109" s="50"/>
      <c r="S109" s="50"/>
      <c r="T109" s="50"/>
      <c r="U109" s="50"/>
    </row>
    <row r="110" spans="1:21" x14ac:dyDescent="0.25">
      <c r="G110" s="50"/>
      <c r="H110" s="50"/>
      <c r="I110" s="50"/>
      <c r="J110" s="50"/>
      <c r="Q110" s="13" t="s">
        <v>14</v>
      </c>
      <c r="R110" s="13">
        <f>SUM(R88:R109)</f>
        <v>4962</v>
      </c>
      <c r="S110" s="13">
        <f>SUM(S102:S109)</f>
        <v>4827</v>
      </c>
      <c r="T110" s="13"/>
      <c r="U110" s="13">
        <f>SUM(U88:U109)</f>
        <v>4600</v>
      </c>
    </row>
    <row r="111" spans="1:21" x14ac:dyDescent="0.25">
      <c r="F111" s="13" t="s">
        <v>14</v>
      </c>
      <c r="G111" s="13">
        <f>SUM(G89:G110)</f>
        <v>1565</v>
      </c>
      <c r="H111" s="13">
        <f>SUM(H103:H110)</f>
        <v>0</v>
      </c>
      <c r="I111" s="13"/>
      <c r="J111" s="13">
        <f>SUM(J89:J110)</f>
        <v>1380</v>
      </c>
      <c r="Q111" s="13" t="s">
        <v>17</v>
      </c>
      <c r="R111" s="13">
        <f>R110*0.99</f>
        <v>4912.38</v>
      </c>
      <c r="S111" s="10"/>
      <c r="T111" s="10"/>
      <c r="U111" s="10"/>
    </row>
    <row r="112" spans="1:21" ht="15.75" x14ac:dyDescent="0.25">
      <c r="F112" s="13" t="s">
        <v>17</v>
      </c>
      <c r="G112" s="13">
        <f>G111*0.99</f>
        <v>1549.35</v>
      </c>
      <c r="H112" s="10"/>
      <c r="I112" s="10"/>
      <c r="J112" s="10"/>
      <c r="Q112" s="295" t="s">
        <v>18</v>
      </c>
      <c r="R112" s="296"/>
      <c r="S112" s="297"/>
      <c r="T112" s="51"/>
      <c r="U112" s="42">
        <f>R111-U110</f>
        <v>312.38000000000011</v>
      </c>
    </row>
    <row r="113" spans="1:21" ht="15.75" x14ac:dyDescent="0.25">
      <c r="F113" s="295" t="s">
        <v>18</v>
      </c>
      <c r="G113" s="296"/>
      <c r="H113" s="297"/>
      <c r="I113" s="51"/>
      <c r="J113" s="42">
        <f>G112-J111</f>
        <v>169.34999999999991</v>
      </c>
    </row>
    <row r="115" spans="1:21" ht="23.25" x14ac:dyDescent="0.35">
      <c r="N115" s="312" t="s">
        <v>99</v>
      </c>
      <c r="O115" s="312"/>
      <c r="P115" s="312"/>
      <c r="Q115" s="312"/>
    </row>
    <row r="116" spans="1:21" ht="23.25" x14ac:dyDescent="0.35">
      <c r="C116" s="312" t="s">
        <v>94</v>
      </c>
      <c r="D116" s="312"/>
      <c r="E116" s="312"/>
      <c r="F116" s="312"/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10</v>
      </c>
      <c r="T116" s="62" t="s">
        <v>84</v>
      </c>
      <c r="U116" s="5" t="s">
        <v>45</v>
      </c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5" t="s">
        <v>10</v>
      </c>
      <c r="I117" s="62" t="s">
        <v>84</v>
      </c>
      <c r="J117" s="5" t="s">
        <v>45</v>
      </c>
      <c r="L117" s="7">
        <v>45202</v>
      </c>
      <c r="M117" s="8" t="s">
        <v>214</v>
      </c>
      <c r="N117" s="8" t="s">
        <v>133</v>
      </c>
      <c r="O117" s="8" t="s">
        <v>711</v>
      </c>
      <c r="P117" s="8" t="s">
        <v>745</v>
      </c>
      <c r="Q117" s="8"/>
      <c r="R117" s="49">
        <v>150</v>
      </c>
      <c r="S117" s="8"/>
      <c r="T117" s="49" t="s">
        <v>680</v>
      </c>
      <c r="U117" s="49">
        <v>140</v>
      </c>
    </row>
    <row r="118" spans="1:21" x14ac:dyDescent="0.25">
      <c r="A118" s="7">
        <v>45173</v>
      </c>
      <c r="B118" s="8" t="s">
        <v>689</v>
      </c>
      <c r="C118" s="8" t="s">
        <v>853</v>
      </c>
      <c r="D118" s="8" t="s">
        <v>711</v>
      </c>
      <c r="E118" s="8" t="s">
        <v>745</v>
      </c>
      <c r="F118" s="8"/>
      <c r="G118" s="49">
        <v>150</v>
      </c>
      <c r="H118" s="8">
        <v>691</v>
      </c>
      <c r="I118" s="49" t="s">
        <v>854</v>
      </c>
      <c r="J118" s="49">
        <v>140</v>
      </c>
      <c r="L118" s="7">
        <v>45202</v>
      </c>
      <c r="M118" s="8" t="s">
        <v>689</v>
      </c>
      <c r="N118" s="8" t="s">
        <v>213</v>
      </c>
      <c r="O118" s="8" t="s">
        <v>711</v>
      </c>
      <c r="P118" s="8" t="s">
        <v>745</v>
      </c>
      <c r="Q118" s="8"/>
      <c r="R118" s="49">
        <v>150</v>
      </c>
      <c r="S118" s="49"/>
      <c r="T118" s="49" t="s">
        <v>680</v>
      </c>
      <c r="U118" s="49">
        <v>140</v>
      </c>
    </row>
    <row r="119" spans="1:21" x14ac:dyDescent="0.25">
      <c r="A119" s="7">
        <v>45173</v>
      </c>
      <c r="B119" s="8" t="s">
        <v>546</v>
      </c>
      <c r="C119" s="8" t="s">
        <v>139</v>
      </c>
      <c r="D119" s="8" t="s">
        <v>711</v>
      </c>
      <c r="E119" s="8" t="s">
        <v>745</v>
      </c>
      <c r="F119" s="8"/>
      <c r="G119" s="49">
        <v>150</v>
      </c>
      <c r="H119" s="8">
        <v>691</v>
      </c>
      <c r="I119" s="49" t="s">
        <v>854</v>
      </c>
      <c r="J119" s="49">
        <v>140</v>
      </c>
      <c r="L119" s="7">
        <v>45202</v>
      </c>
      <c r="M119" s="8" t="s">
        <v>70</v>
      </c>
      <c r="N119" s="8" t="s">
        <v>117</v>
      </c>
      <c r="O119" s="8" t="s">
        <v>711</v>
      </c>
      <c r="P119" s="8" t="s">
        <v>745</v>
      </c>
      <c r="Q119" s="8"/>
      <c r="R119" s="49">
        <v>150</v>
      </c>
      <c r="S119" s="49"/>
      <c r="T119" s="49" t="s">
        <v>680</v>
      </c>
      <c r="U119" s="49">
        <v>140</v>
      </c>
    </row>
    <row r="120" spans="1:21" x14ac:dyDescent="0.25">
      <c r="A120" s="7">
        <v>45175</v>
      </c>
      <c r="B120" s="8" t="s">
        <v>859</v>
      </c>
      <c r="C120" s="8" t="s">
        <v>860</v>
      </c>
      <c r="D120" s="8" t="s">
        <v>861</v>
      </c>
      <c r="E120" s="8" t="s">
        <v>409</v>
      </c>
      <c r="F120" s="8"/>
      <c r="G120" s="49">
        <v>520</v>
      </c>
      <c r="H120" s="8">
        <v>680</v>
      </c>
      <c r="I120" s="49" t="s">
        <v>410</v>
      </c>
      <c r="J120" s="49">
        <v>410</v>
      </c>
      <c r="L120" s="7">
        <v>45202</v>
      </c>
      <c r="M120" s="8" t="s">
        <v>777</v>
      </c>
      <c r="N120" s="8" t="s">
        <v>139</v>
      </c>
      <c r="O120" s="8" t="s">
        <v>711</v>
      </c>
      <c r="P120" s="8" t="s">
        <v>148</v>
      </c>
      <c r="Q120" s="8"/>
      <c r="R120" s="49">
        <v>150</v>
      </c>
      <c r="S120" s="49"/>
      <c r="T120" s="49" t="s">
        <v>680</v>
      </c>
      <c r="U120" s="49">
        <v>140</v>
      </c>
    </row>
    <row r="121" spans="1:21" x14ac:dyDescent="0.25">
      <c r="A121" s="7">
        <v>45176</v>
      </c>
      <c r="B121" s="8" t="s">
        <v>119</v>
      </c>
      <c r="C121" s="8" t="s">
        <v>144</v>
      </c>
      <c r="D121" s="8" t="s">
        <v>866</v>
      </c>
      <c r="E121" s="8" t="s">
        <v>867</v>
      </c>
      <c r="F121" s="8"/>
      <c r="G121" s="49">
        <v>200</v>
      </c>
      <c r="H121" s="8">
        <v>706</v>
      </c>
      <c r="I121" s="49" t="s">
        <v>868</v>
      </c>
      <c r="J121" s="49">
        <v>190</v>
      </c>
      <c r="L121" s="7">
        <v>45201</v>
      </c>
      <c r="M121" s="8" t="s">
        <v>777</v>
      </c>
      <c r="N121" s="8" t="s">
        <v>139</v>
      </c>
      <c r="O121" s="8" t="s">
        <v>956</v>
      </c>
      <c r="P121" s="8" t="s">
        <v>217</v>
      </c>
      <c r="Q121" s="8"/>
      <c r="R121" s="49">
        <v>150</v>
      </c>
      <c r="S121" s="8">
        <v>714</v>
      </c>
      <c r="T121" s="49"/>
      <c r="U121" s="49">
        <v>140</v>
      </c>
    </row>
    <row r="122" spans="1:21" x14ac:dyDescent="0.25">
      <c r="A122" s="7">
        <v>45176</v>
      </c>
      <c r="B122" s="8" t="s">
        <v>214</v>
      </c>
      <c r="C122" s="8" t="s">
        <v>133</v>
      </c>
      <c r="D122" s="8" t="s">
        <v>869</v>
      </c>
      <c r="E122" s="8" t="s">
        <v>679</v>
      </c>
      <c r="F122" s="8"/>
      <c r="G122" s="49">
        <v>160</v>
      </c>
      <c r="H122" s="8"/>
      <c r="I122" s="49"/>
      <c r="J122" s="49">
        <v>150</v>
      </c>
      <c r="L122" s="7">
        <v>45205</v>
      </c>
      <c r="M122" s="8" t="s">
        <v>214</v>
      </c>
      <c r="N122" s="8" t="s">
        <v>133</v>
      </c>
      <c r="O122" s="8" t="s">
        <v>724</v>
      </c>
      <c r="P122" s="8" t="s">
        <v>409</v>
      </c>
      <c r="Q122" s="8"/>
      <c r="R122" s="49">
        <v>650</v>
      </c>
      <c r="S122" s="8">
        <v>727</v>
      </c>
      <c r="T122" s="49"/>
      <c r="U122" s="49">
        <v>630</v>
      </c>
    </row>
    <row r="123" spans="1:21" x14ac:dyDescent="0.25">
      <c r="A123" s="7">
        <v>45176</v>
      </c>
      <c r="B123" s="8" t="s">
        <v>70</v>
      </c>
      <c r="C123" s="8" t="s">
        <v>283</v>
      </c>
      <c r="D123" s="8" t="s">
        <v>869</v>
      </c>
      <c r="E123" s="8" t="s">
        <v>679</v>
      </c>
      <c r="F123" s="8"/>
      <c r="G123" s="49">
        <v>160</v>
      </c>
      <c r="H123" s="8"/>
      <c r="I123" s="49"/>
      <c r="J123" s="49">
        <v>150</v>
      </c>
      <c r="L123" s="7">
        <v>45206</v>
      </c>
      <c r="M123" s="8" t="s">
        <v>871</v>
      </c>
      <c r="N123" s="8" t="s">
        <v>126</v>
      </c>
      <c r="O123" s="8" t="s">
        <v>711</v>
      </c>
      <c r="P123" s="8" t="s">
        <v>409</v>
      </c>
      <c r="Q123" s="8"/>
      <c r="R123" s="49">
        <v>560</v>
      </c>
      <c r="S123" s="49"/>
      <c r="T123" s="49"/>
      <c r="U123" s="49">
        <v>540</v>
      </c>
    </row>
    <row r="124" spans="1:21" x14ac:dyDescent="0.25">
      <c r="A124" s="7">
        <v>45176</v>
      </c>
      <c r="B124" s="8" t="s">
        <v>546</v>
      </c>
      <c r="C124" s="8" t="s">
        <v>139</v>
      </c>
      <c r="D124" s="8" t="s">
        <v>711</v>
      </c>
      <c r="E124" s="8" t="s">
        <v>217</v>
      </c>
      <c r="F124" s="8"/>
      <c r="G124" s="49">
        <v>140</v>
      </c>
      <c r="H124" s="8">
        <v>691</v>
      </c>
      <c r="I124" s="49" t="s">
        <v>854</v>
      </c>
      <c r="J124" s="49">
        <v>130</v>
      </c>
      <c r="L124" s="7">
        <v>45206</v>
      </c>
      <c r="M124" s="8" t="s">
        <v>689</v>
      </c>
      <c r="N124" s="8" t="s">
        <v>141</v>
      </c>
      <c r="O124" s="8" t="s">
        <v>711</v>
      </c>
      <c r="P124" s="8" t="s">
        <v>409</v>
      </c>
      <c r="Q124" s="8"/>
      <c r="R124" s="49">
        <v>560</v>
      </c>
      <c r="S124" s="49"/>
      <c r="T124" s="49"/>
      <c r="U124" s="49">
        <v>540</v>
      </c>
    </row>
    <row r="125" spans="1:21" x14ac:dyDescent="0.25">
      <c r="A125" s="7">
        <v>45187</v>
      </c>
      <c r="B125" s="8" t="s">
        <v>743</v>
      </c>
      <c r="C125" s="8" t="s">
        <v>109</v>
      </c>
      <c r="D125" s="8" t="s">
        <v>909</v>
      </c>
      <c r="E125" s="8" t="s">
        <v>84</v>
      </c>
      <c r="F125" s="8">
        <v>30276</v>
      </c>
      <c r="G125" s="49">
        <v>180</v>
      </c>
      <c r="H125" s="8">
        <v>708</v>
      </c>
      <c r="I125" s="49"/>
      <c r="J125" s="49">
        <v>160</v>
      </c>
      <c r="L125" s="7">
        <v>45209</v>
      </c>
      <c r="M125" s="8" t="s">
        <v>214</v>
      </c>
      <c r="N125" s="8" t="s">
        <v>133</v>
      </c>
      <c r="O125" s="8" t="s">
        <v>971</v>
      </c>
      <c r="P125" s="8" t="s">
        <v>972</v>
      </c>
      <c r="Q125" s="8"/>
      <c r="R125" s="49">
        <v>200</v>
      </c>
      <c r="S125" s="49"/>
      <c r="T125" s="49"/>
      <c r="U125" s="49">
        <v>190</v>
      </c>
    </row>
    <row r="126" spans="1:21" x14ac:dyDescent="0.25">
      <c r="A126" s="7">
        <v>45187</v>
      </c>
      <c r="B126" s="8" t="s">
        <v>910</v>
      </c>
      <c r="C126" s="8" t="s">
        <v>144</v>
      </c>
      <c r="D126" s="8" t="s">
        <v>909</v>
      </c>
      <c r="E126" s="8" t="s">
        <v>84</v>
      </c>
      <c r="F126" s="8">
        <v>30276</v>
      </c>
      <c r="G126" s="49">
        <v>180</v>
      </c>
      <c r="H126" s="8">
        <v>708</v>
      </c>
      <c r="I126" s="49"/>
      <c r="J126" s="49">
        <v>160</v>
      </c>
      <c r="L126" s="7">
        <v>45209</v>
      </c>
      <c r="M126" s="8" t="s">
        <v>689</v>
      </c>
      <c r="N126" s="8" t="s">
        <v>122</v>
      </c>
      <c r="O126" s="8" t="s">
        <v>971</v>
      </c>
      <c r="P126" s="8" t="s">
        <v>972</v>
      </c>
      <c r="Q126" s="8"/>
      <c r="R126" s="49">
        <v>200</v>
      </c>
      <c r="S126" s="49"/>
      <c r="T126" s="49"/>
      <c r="U126" s="49">
        <v>190</v>
      </c>
    </row>
    <row r="127" spans="1:21" x14ac:dyDescent="0.25">
      <c r="A127" s="7">
        <v>45188</v>
      </c>
      <c r="B127" s="8" t="s">
        <v>426</v>
      </c>
      <c r="C127" s="8" t="s">
        <v>181</v>
      </c>
      <c r="D127" s="8" t="s">
        <v>264</v>
      </c>
      <c r="E127" s="8" t="s">
        <v>217</v>
      </c>
      <c r="F127" s="8"/>
      <c r="G127" s="49">
        <v>160</v>
      </c>
      <c r="H127" s="8">
        <v>694</v>
      </c>
      <c r="I127" s="49" t="s">
        <v>264</v>
      </c>
      <c r="J127" s="49">
        <v>150</v>
      </c>
      <c r="L127" s="7">
        <v>45211</v>
      </c>
      <c r="M127" s="8" t="s">
        <v>973</v>
      </c>
      <c r="N127" s="8" t="s">
        <v>109</v>
      </c>
      <c r="O127" s="8" t="s">
        <v>974</v>
      </c>
      <c r="P127" s="8" t="s">
        <v>975</v>
      </c>
      <c r="Q127" s="8"/>
      <c r="R127" s="49">
        <v>150</v>
      </c>
      <c r="S127" s="49"/>
      <c r="T127" s="49"/>
      <c r="U127" s="49">
        <v>140</v>
      </c>
    </row>
    <row r="128" spans="1:21" x14ac:dyDescent="0.25">
      <c r="A128" s="7">
        <v>45189</v>
      </c>
      <c r="B128" s="8" t="s">
        <v>214</v>
      </c>
      <c r="C128" s="8" t="s">
        <v>133</v>
      </c>
      <c r="D128" s="8" t="s">
        <v>866</v>
      </c>
      <c r="E128" s="8" t="s">
        <v>867</v>
      </c>
      <c r="F128" s="8"/>
      <c r="G128" s="49">
        <v>200</v>
      </c>
      <c r="H128" s="49"/>
      <c r="I128" s="49" t="s">
        <v>868</v>
      </c>
      <c r="J128" s="49">
        <v>190</v>
      </c>
      <c r="L128" s="7">
        <v>45211</v>
      </c>
      <c r="M128" s="8" t="s">
        <v>871</v>
      </c>
      <c r="N128" s="8" t="s">
        <v>126</v>
      </c>
      <c r="O128" s="8" t="s">
        <v>909</v>
      </c>
      <c r="P128" s="8" t="s">
        <v>409</v>
      </c>
      <c r="Q128" s="8"/>
      <c r="R128" s="49">
        <v>600</v>
      </c>
      <c r="S128" s="49"/>
      <c r="T128" s="49"/>
      <c r="U128" s="49">
        <v>580</v>
      </c>
    </row>
    <row r="129" spans="1:21" x14ac:dyDescent="0.25">
      <c r="A129" s="7">
        <v>45190</v>
      </c>
      <c r="B129" s="8" t="s">
        <v>743</v>
      </c>
      <c r="C129" s="8" t="s">
        <v>109</v>
      </c>
      <c r="D129" s="8" t="s">
        <v>909</v>
      </c>
      <c r="E129" s="8" t="s">
        <v>679</v>
      </c>
      <c r="F129" s="8">
        <v>30410</v>
      </c>
      <c r="G129" s="49">
        <v>230</v>
      </c>
      <c r="H129" s="8">
        <v>708</v>
      </c>
      <c r="I129" s="49"/>
      <c r="J129" s="49">
        <v>210</v>
      </c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>
        <v>45190</v>
      </c>
      <c r="B130" s="8" t="s">
        <v>743</v>
      </c>
      <c r="C130" s="8" t="s">
        <v>109</v>
      </c>
      <c r="D130" s="8" t="s">
        <v>909</v>
      </c>
      <c r="E130" s="8" t="s">
        <v>409</v>
      </c>
      <c r="F130" s="8">
        <v>30433</v>
      </c>
      <c r="G130" s="49">
        <v>600</v>
      </c>
      <c r="H130" s="8">
        <v>708</v>
      </c>
      <c r="I130" s="49"/>
      <c r="J130" s="49">
        <v>580</v>
      </c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>
        <v>45190</v>
      </c>
      <c r="B131" s="8" t="s">
        <v>917</v>
      </c>
      <c r="C131" s="8" t="s">
        <v>126</v>
      </c>
      <c r="D131" s="8" t="s">
        <v>909</v>
      </c>
      <c r="E131" s="8" t="s">
        <v>409</v>
      </c>
      <c r="F131" s="8">
        <v>30433</v>
      </c>
      <c r="G131" s="49">
        <v>600</v>
      </c>
      <c r="H131" s="8">
        <v>708</v>
      </c>
      <c r="I131" s="49"/>
      <c r="J131" s="49">
        <v>580</v>
      </c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7">
        <v>45190</v>
      </c>
      <c r="B132" s="8" t="s">
        <v>818</v>
      </c>
      <c r="C132" s="8" t="s">
        <v>136</v>
      </c>
      <c r="D132" s="8" t="s">
        <v>909</v>
      </c>
      <c r="E132" s="8" t="s">
        <v>409</v>
      </c>
      <c r="F132" s="8">
        <v>30433</v>
      </c>
      <c r="G132" s="49">
        <v>600</v>
      </c>
      <c r="H132" s="8">
        <v>708</v>
      </c>
      <c r="I132" s="49"/>
      <c r="J132" s="49">
        <v>580</v>
      </c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28">
        <v>45190</v>
      </c>
      <c r="B133" s="8" t="s">
        <v>754</v>
      </c>
      <c r="C133" t="s">
        <v>926</v>
      </c>
      <c r="D133" s="8" t="s">
        <v>909</v>
      </c>
      <c r="E133" s="8" t="s">
        <v>409</v>
      </c>
      <c r="F133">
        <v>30433</v>
      </c>
      <c r="G133" s="49">
        <v>600</v>
      </c>
      <c r="H133" s="8">
        <v>708</v>
      </c>
      <c r="I133" s="49"/>
      <c r="J133" s="49">
        <v>530</v>
      </c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28">
        <v>45190</v>
      </c>
      <c r="B134" s="8" t="s">
        <v>426</v>
      </c>
      <c r="C134" s="8" t="s">
        <v>181</v>
      </c>
      <c r="D134" s="8" t="s">
        <v>921</v>
      </c>
      <c r="E134" s="8" t="s">
        <v>217</v>
      </c>
      <c r="F134" s="8">
        <v>26413</v>
      </c>
      <c r="G134" s="49">
        <v>210</v>
      </c>
      <c r="H134" s="8">
        <v>716</v>
      </c>
      <c r="I134" s="49"/>
      <c r="J134" s="49">
        <v>180</v>
      </c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28">
        <v>45190</v>
      </c>
      <c r="B135" s="8" t="s">
        <v>546</v>
      </c>
      <c r="C135" s="8" t="s">
        <v>139</v>
      </c>
      <c r="D135" s="8" t="s">
        <v>264</v>
      </c>
      <c r="E135" s="8" t="s">
        <v>217</v>
      </c>
      <c r="F135" s="8">
        <v>963</v>
      </c>
      <c r="G135" s="49">
        <v>160</v>
      </c>
      <c r="H135" s="8">
        <v>701</v>
      </c>
      <c r="I135" s="49" t="s">
        <v>264</v>
      </c>
      <c r="J135" s="49">
        <v>150</v>
      </c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28">
        <v>45190</v>
      </c>
      <c r="B136" s="8" t="s">
        <v>70</v>
      </c>
      <c r="C136" s="8" t="s">
        <v>283</v>
      </c>
      <c r="D136" s="8" t="s">
        <v>922</v>
      </c>
      <c r="E136" s="8" t="s">
        <v>923</v>
      </c>
      <c r="F136" s="8"/>
      <c r="G136" s="49">
        <v>150</v>
      </c>
      <c r="H136" s="8">
        <v>719</v>
      </c>
      <c r="I136" s="49"/>
      <c r="J136" s="49">
        <v>140</v>
      </c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A137" s="28">
        <v>45194</v>
      </c>
      <c r="B137" s="8" t="s">
        <v>683</v>
      </c>
      <c r="C137" s="8" t="s">
        <v>763</v>
      </c>
      <c r="D137" s="8" t="s">
        <v>928</v>
      </c>
      <c r="E137" s="8" t="s">
        <v>929</v>
      </c>
      <c r="F137" s="8">
        <v>140179</v>
      </c>
      <c r="G137" s="49">
        <v>350</v>
      </c>
      <c r="H137" s="49"/>
      <c r="I137" s="49" t="s">
        <v>930</v>
      </c>
      <c r="J137" s="49">
        <v>300</v>
      </c>
      <c r="R137" s="50"/>
      <c r="S137" s="50"/>
      <c r="T137" s="50"/>
      <c r="U137" s="50"/>
    </row>
    <row r="138" spans="1:21" x14ac:dyDescent="0.25">
      <c r="A138" s="28">
        <v>45196</v>
      </c>
      <c r="B138" s="8" t="s">
        <v>743</v>
      </c>
      <c r="C138" s="280" t="s">
        <v>109</v>
      </c>
      <c r="D138" s="8" t="s">
        <v>947</v>
      </c>
      <c r="E138" s="8" t="s">
        <v>679</v>
      </c>
      <c r="F138" s="8"/>
      <c r="G138" s="49">
        <v>230</v>
      </c>
      <c r="H138" s="8">
        <v>720</v>
      </c>
      <c r="I138" s="49"/>
      <c r="J138" s="49">
        <v>210</v>
      </c>
      <c r="R138" s="50"/>
      <c r="S138" s="50"/>
      <c r="T138" s="50"/>
      <c r="U138" s="50"/>
    </row>
    <row r="139" spans="1:21" x14ac:dyDescent="0.25">
      <c r="A139" s="28">
        <v>45198</v>
      </c>
      <c r="B139" s="8" t="s">
        <v>743</v>
      </c>
      <c r="C139" s="280" t="s">
        <v>109</v>
      </c>
      <c r="D139" s="8" t="s">
        <v>947</v>
      </c>
      <c r="E139" s="8" t="s">
        <v>679</v>
      </c>
      <c r="F139" s="8"/>
      <c r="G139" s="49">
        <v>230</v>
      </c>
      <c r="H139" s="8">
        <v>720</v>
      </c>
      <c r="I139" s="49"/>
      <c r="J139" s="49">
        <v>210</v>
      </c>
      <c r="R139" s="50"/>
      <c r="S139" s="50"/>
      <c r="T139" s="50"/>
      <c r="U139" s="50"/>
    </row>
    <row r="140" spans="1:21" x14ac:dyDescent="0.25">
      <c r="A140" s="28"/>
      <c r="B140" s="8"/>
      <c r="C140" s="280"/>
      <c r="D140" s="8"/>
      <c r="E140" s="8"/>
      <c r="F140" s="8"/>
      <c r="G140" s="49"/>
      <c r="H140" s="49"/>
      <c r="I140" s="49"/>
      <c r="J140" s="49"/>
      <c r="R140" s="50"/>
      <c r="S140" s="50"/>
      <c r="T140" s="50"/>
      <c r="U140" s="50"/>
    </row>
    <row r="141" spans="1:21" x14ac:dyDescent="0.25">
      <c r="A141" s="28"/>
      <c r="B141" s="8"/>
      <c r="C141" s="280"/>
      <c r="D141" s="8"/>
      <c r="E141" s="8"/>
      <c r="F141" s="8"/>
      <c r="G141" s="49"/>
      <c r="H141" s="49"/>
      <c r="I141" s="49"/>
      <c r="J141" s="49"/>
      <c r="R141" s="50"/>
      <c r="S141" s="50"/>
      <c r="T141" s="50"/>
      <c r="U141" s="50"/>
    </row>
    <row r="142" spans="1:21" x14ac:dyDescent="0.25">
      <c r="A142" s="8"/>
      <c r="B142" s="8"/>
      <c r="G142" s="50"/>
      <c r="H142" s="50"/>
      <c r="I142" s="50"/>
      <c r="J142" s="50"/>
      <c r="Q142" s="13" t="s">
        <v>14</v>
      </c>
      <c r="R142" s="13">
        <f>SUM(R117:R137)</f>
        <v>3670</v>
      </c>
      <c r="S142" s="13">
        <f>SUM(S131:S137)</f>
        <v>0</v>
      </c>
      <c r="T142" s="13"/>
      <c r="U142" s="13">
        <f>SUM(U117:U137)</f>
        <v>3510</v>
      </c>
    </row>
    <row r="143" spans="1:21" x14ac:dyDescent="0.25">
      <c r="F143" s="13" t="s">
        <v>14</v>
      </c>
      <c r="G143" s="13">
        <f>SUM(G118:G142)</f>
        <v>6160</v>
      </c>
      <c r="H143" s="13">
        <f>SUM(H132:H142)</f>
        <v>4992</v>
      </c>
      <c r="I143" s="13"/>
      <c r="J143" s="13">
        <f>SUM(J118:J142)</f>
        <v>5640</v>
      </c>
      <c r="Q143" s="13" t="s">
        <v>17</v>
      </c>
      <c r="R143" s="13">
        <f>R142*0.99</f>
        <v>3633.3</v>
      </c>
      <c r="S143" s="10"/>
      <c r="T143" s="10"/>
      <c r="U143" s="10"/>
    </row>
    <row r="144" spans="1:21" ht="15.75" x14ac:dyDescent="0.25">
      <c r="F144" s="13" t="s">
        <v>17</v>
      </c>
      <c r="G144" s="13">
        <f>G143*0.99</f>
        <v>6098.4</v>
      </c>
      <c r="H144" s="10"/>
      <c r="I144" s="10"/>
      <c r="J144" s="10"/>
      <c r="Q144" s="295" t="s">
        <v>18</v>
      </c>
      <c r="R144" s="296"/>
      <c r="S144" s="297"/>
      <c r="T144" s="51"/>
      <c r="U144" s="42">
        <f>R143-U142</f>
        <v>123.30000000000018</v>
      </c>
    </row>
    <row r="145" spans="1:21" ht="15.75" x14ac:dyDescent="0.25">
      <c r="F145" s="295" t="s">
        <v>18</v>
      </c>
      <c r="G145" s="296"/>
      <c r="H145" s="297"/>
      <c r="I145" s="51"/>
      <c r="J145" s="42">
        <f>G144-J143</f>
        <v>458.39999999999964</v>
      </c>
    </row>
    <row r="147" spans="1:21" ht="23.25" x14ac:dyDescent="0.35">
      <c r="N147" s="312" t="s">
        <v>0</v>
      </c>
      <c r="O147" s="312"/>
      <c r="P147" s="312"/>
      <c r="Q147" s="312"/>
    </row>
    <row r="148" spans="1:21" ht="23.25" x14ac:dyDescent="0.35">
      <c r="C148" s="312" t="s">
        <v>96</v>
      </c>
      <c r="D148" s="312"/>
      <c r="E148" s="312"/>
      <c r="F148" s="312"/>
      <c r="L148" s="5" t="s">
        <v>26</v>
      </c>
      <c r="M148" s="5" t="s">
        <v>2</v>
      </c>
      <c r="N148" s="5" t="s">
        <v>3</v>
      </c>
      <c r="O148" s="5" t="s">
        <v>4</v>
      </c>
      <c r="P148" s="5" t="s">
        <v>5</v>
      </c>
      <c r="Q148" s="5" t="s">
        <v>6</v>
      </c>
      <c r="R148" s="5" t="s">
        <v>7</v>
      </c>
      <c r="S148" s="5" t="s">
        <v>44</v>
      </c>
      <c r="T148" s="62" t="s">
        <v>84</v>
      </c>
      <c r="U148" s="5" t="s">
        <v>45</v>
      </c>
    </row>
    <row r="149" spans="1:21" x14ac:dyDescent="0.25">
      <c r="A149" s="5" t="s">
        <v>26</v>
      </c>
      <c r="B149" s="5" t="s">
        <v>2</v>
      </c>
      <c r="C149" s="5" t="s">
        <v>3</v>
      </c>
      <c r="D149" s="5" t="s">
        <v>4</v>
      </c>
      <c r="E149" s="5" t="s">
        <v>5</v>
      </c>
      <c r="F149" s="5" t="s">
        <v>6</v>
      </c>
      <c r="G149" s="5" t="s">
        <v>7</v>
      </c>
      <c r="H149" s="5" t="s">
        <v>44</v>
      </c>
      <c r="I149" s="62" t="s">
        <v>84</v>
      </c>
      <c r="J149" s="5" t="s">
        <v>45</v>
      </c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7"/>
      <c r="B160" s="8"/>
      <c r="C160" s="8"/>
      <c r="D160" s="8"/>
      <c r="E160" s="8"/>
      <c r="F160" s="8"/>
      <c r="G160" s="49"/>
      <c r="H160" s="49"/>
      <c r="I160" s="49"/>
      <c r="J160" s="49"/>
      <c r="L160" s="7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7"/>
      <c r="B161" s="8"/>
      <c r="C161" s="8"/>
      <c r="D161" s="8"/>
      <c r="E161" s="8"/>
      <c r="F161" s="8"/>
      <c r="G161" s="49"/>
      <c r="H161" s="49"/>
      <c r="I161" s="49"/>
      <c r="J161" s="49"/>
      <c r="L161" s="7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7"/>
      <c r="B162" s="8"/>
      <c r="C162" s="8"/>
      <c r="D162" s="8"/>
      <c r="E162" s="8"/>
      <c r="F162" s="8"/>
      <c r="G162" s="49"/>
      <c r="H162" s="49"/>
      <c r="I162" s="49"/>
      <c r="J162" s="49"/>
      <c r="L162" s="7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7"/>
      <c r="B163" s="8"/>
      <c r="C163" s="8"/>
      <c r="D163" s="8"/>
      <c r="E163" s="8"/>
      <c r="F163" s="8"/>
      <c r="G163" s="49"/>
      <c r="H163" s="49"/>
      <c r="I163" s="49"/>
      <c r="J163" s="49"/>
      <c r="L163" s="7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7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A165" s="8"/>
      <c r="B165" s="8"/>
      <c r="C165" s="8"/>
      <c r="D165" s="8"/>
      <c r="E165" s="8"/>
      <c r="F165" s="8"/>
      <c r="G165" s="49"/>
      <c r="H165" s="49"/>
      <c r="I165" s="49"/>
      <c r="J165" s="49"/>
      <c r="L165" s="8"/>
      <c r="M165" s="8"/>
      <c r="N165" s="8"/>
      <c r="O165" s="8"/>
      <c r="P165" s="8"/>
      <c r="Q165" s="8"/>
      <c r="R165" s="49"/>
      <c r="S165" s="49"/>
      <c r="T165" s="49"/>
      <c r="U165" s="49"/>
    </row>
    <row r="166" spans="1:21" x14ac:dyDescent="0.25">
      <c r="A166" s="8"/>
      <c r="B166" s="8"/>
      <c r="C166" s="8"/>
      <c r="D166" s="8"/>
      <c r="E166" s="8"/>
      <c r="F166" s="8"/>
      <c r="G166" s="49"/>
      <c r="H166" s="49"/>
      <c r="I166" s="49"/>
      <c r="J166" s="49"/>
      <c r="L166" s="8"/>
      <c r="M166" s="8"/>
      <c r="N166" s="8"/>
      <c r="O166" s="8"/>
      <c r="P166" s="8"/>
      <c r="Q166" s="8"/>
      <c r="R166" s="49"/>
      <c r="S166" s="49"/>
      <c r="T166" s="49"/>
      <c r="U166" s="49"/>
    </row>
    <row r="167" spans="1:21" x14ac:dyDescent="0.25">
      <c r="A167" s="8"/>
      <c r="B167" s="8"/>
      <c r="C167" s="8"/>
      <c r="D167" s="8"/>
      <c r="E167" s="8"/>
      <c r="F167" s="8"/>
      <c r="G167" s="49"/>
      <c r="H167" s="49"/>
      <c r="I167" s="49"/>
      <c r="J167" s="49"/>
      <c r="L167" s="8"/>
      <c r="M167" s="8"/>
      <c r="N167" s="8"/>
      <c r="O167" s="8"/>
      <c r="P167" s="8"/>
      <c r="Q167" s="8"/>
      <c r="R167" s="49"/>
      <c r="S167" s="49"/>
      <c r="T167" s="49"/>
      <c r="U167" s="49"/>
    </row>
    <row r="168" spans="1:21" x14ac:dyDescent="0.25">
      <c r="A168" s="8"/>
      <c r="B168" s="8"/>
      <c r="C168" s="8"/>
      <c r="D168" s="8"/>
      <c r="E168" s="8"/>
      <c r="F168" s="8"/>
      <c r="G168" s="49"/>
      <c r="H168" s="49"/>
      <c r="I168" s="49"/>
      <c r="J168" s="49"/>
      <c r="L168" s="8"/>
      <c r="M168" s="8"/>
      <c r="N168" s="8"/>
      <c r="O168" s="8"/>
      <c r="P168" s="8"/>
      <c r="Q168" s="8"/>
      <c r="R168" s="49"/>
      <c r="S168" s="49"/>
      <c r="T168" s="49"/>
      <c r="U168" s="49"/>
    </row>
    <row r="169" spans="1:21" x14ac:dyDescent="0.25">
      <c r="A169" s="8"/>
      <c r="B169" s="8"/>
      <c r="C169" s="8"/>
      <c r="D169" s="8"/>
      <c r="E169" s="8"/>
      <c r="F169" s="8"/>
      <c r="G169" s="49"/>
      <c r="H169" s="49"/>
      <c r="I169" s="49"/>
      <c r="J169" s="49"/>
      <c r="R169" s="50"/>
      <c r="S169" s="50"/>
      <c r="T169" s="50"/>
      <c r="U169" s="50"/>
    </row>
    <row r="170" spans="1:21" x14ac:dyDescent="0.25">
      <c r="G170" s="50"/>
      <c r="H170" s="50"/>
      <c r="I170" s="50"/>
      <c r="J170" s="50"/>
      <c r="Q170" s="13" t="s">
        <v>14</v>
      </c>
      <c r="R170" s="13">
        <f>SUM(R149:R169)</f>
        <v>0</v>
      </c>
      <c r="S170" s="13">
        <f>SUM(S163:S169)</f>
        <v>0</v>
      </c>
      <c r="T170" s="13"/>
      <c r="U170" s="13">
        <f>SUM(U149:U169)</f>
        <v>0</v>
      </c>
    </row>
    <row r="171" spans="1:21" x14ac:dyDescent="0.25">
      <c r="F171" s="13" t="s">
        <v>14</v>
      </c>
      <c r="G171" s="13">
        <f>SUM(G150:G170)</f>
        <v>0</v>
      </c>
      <c r="H171" s="13">
        <f>SUM(H164:H170)</f>
        <v>0</v>
      </c>
      <c r="I171" s="13"/>
      <c r="J171" s="13">
        <f>SUM(J150:J170)</f>
        <v>0</v>
      </c>
      <c r="Q171" s="13" t="s">
        <v>17</v>
      </c>
      <c r="R171" s="13">
        <f>R170*0.99</f>
        <v>0</v>
      </c>
      <c r="S171" s="10"/>
      <c r="T171" s="10"/>
      <c r="U171" s="10"/>
    </row>
    <row r="172" spans="1:21" ht="15.75" x14ac:dyDescent="0.25">
      <c r="F172" s="13" t="s">
        <v>17</v>
      </c>
      <c r="G172" s="13">
        <f>G171*0.99</f>
        <v>0</v>
      </c>
      <c r="H172" s="10"/>
      <c r="I172" s="10"/>
      <c r="J172" s="10"/>
      <c r="Q172" s="295" t="s">
        <v>18</v>
      </c>
      <c r="R172" s="296"/>
      <c r="S172" s="297"/>
      <c r="T172" s="51"/>
      <c r="U172" s="42">
        <f>R171-U170</f>
        <v>0</v>
      </c>
    </row>
    <row r="173" spans="1:21" ht="15.75" x14ac:dyDescent="0.25">
      <c r="F173" s="295" t="s">
        <v>18</v>
      </c>
      <c r="G173" s="296"/>
      <c r="H173" s="297"/>
      <c r="I173" s="51"/>
      <c r="J173" s="42">
        <f>G172-J171</f>
        <v>0</v>
      </c>
    </row>
  </sheetData>
  <mergeCells count="24">
    <mergeCell ref="F145:H145"/>
    <mergeCell ref="Q144:S144"/>
    <mergeCell ref="C148:F148"/>
    <mergeCell ref="N147:Q147"/>
    <mergeCell ref="F173:H173"/>
    <mergeCell ref="Q172:S172"/>
    <mergeCell ref="C87:F87"/>
    <mergeCell ref="N86:Q86"/>
    <mergeCell ref="F113:H113"/>
    <mergeCell ref="Q112:S112"/>
    <mergeCell ref="C116:F116"/>
    <mergeCell ref="N115:Q115"/>
    <mergeCell ref="F55:H55"/>
    <mergeCell ref="Q55:S55"/>
    <mergeCell ref="C59:F59"/>
    <mergeCell ref="N59:Q59"/>
    <mergeCell ref="F84:H84"/>
    <mergeCell ref="Q83:S83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J4"/>
  <sheetViews>
    <sheetView workbookViewId="0">
      <selection activeCell="G11" sqref="G11"/>
    </sheetView>
  </sheetViews>
  <sheetFormatPr baseColWidth="10" defaultRowHeight="15" x14ac:dyDescent="0.25"/>
  <sheetData>
    <row r="1" spans="1:10" x14ac:dyDescent="0.25">
      <c r="A1" s="7">
        <v>45173</v>
      </c>
      <c r="B1" s="8" t="s">
        <v>689</v>
      </c>
      <c r="C1" s="8" t="s">
        <v>853</v>
      </c>
      <c r="D1" s="8" t="s">
        <v>711</v>
      </c>
      <c r="E1" s="8" t="s">
        <v>745</v>
      </c>
      <c r="F1" s="8"/>
      <c r="G1" s="49">
        <v>150</v>
      </c>
      <c r="H1" s="49"/>
      <c r="I1" s="49" t="s">
        <v>854</v>
      </c>
      <c r="J1" s="49">
        <v>140</v>
      </c>
    </row>
    <row r="2" spans="1:10" x14ac:dyDescent="0.25">
      <c r="A2" s="7">
        <v>45173</v>
      </c>
      <c r="B2" s="8" t="s">
        <v>546</v>
      </c>
      <c r="C2" s="8" t="s">
        <v>139</v>
      </c>
      <c r="D2" s="8" t="s">
        <v>711</v>
      </c>
      <c r="E2" s="8" t="s">
        <v>745</v>
      </c>
      <c r="F2" s="8"/>
      <c r="G2" s="49">
        <v>150</v>
      </c>
      <c r="H2" s="49"/>
      <c r="I2" s="49" t="s">
        <v>854</v>
      </c>
      <c r="J2" s="49">
        <v>140</v>
      </c>
    </row>
    <row r="3" spans="1:10" x14ac:dyDescent="0.25">
      <c r="A3" s="7">
        <v>45176</v>
      </c>
      <c r="B3" s="8" t="s">
        <v>546</v>
      </c>
      <c r="C3" s="8" t="s">
        <v>139</v>
      </c>
      <c r="D3" s="8" t="s">
        <v>711</v>
      </c>
      <c r="E3" s="8" t="s">
        <v>217</v>
      </c>
      <c r="F3" s="8"/>
      <c r="G3" s="49">
        <v>140</v>
      </c>
      <c r="H3" s="49"/>
      <c r="I3" s="49" t="s">
        <v>854</v>
      </c>
      <c r="J3" s="49">
        <v>130</v>
      </c>
    </row>
    <row r="4" spans="1:10" x14ac:dyDescent="0.25">
      <c r="G4" s="50">
        <f>SUM(G1:G3)</f>
        <v>440</v>
      </c>
    </row>
  </sheetData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8" tint="0.59999389629810485"/>
  </sheetPr>
  <dimension ref="A1:AF168"/>
  <sheetViews>
    <sheetView tabSelected="1" topLeftCell="G130" workbookViewId="0">
      <selection activeCell="Q140" sqref="Q140:S140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  <col min="17" max="17" width="4.5703125" customWidth="1"/>
    <col min="19" max="19" width="9" customWidth="1"/>
    <col min="20" max="20" width="9.140625" customWidth="1"/>
    <col min="21" max="21" width="12.5703125" customWidth="1"/>
  </cols>
  <sheetData>
    <row r="1" spans="1:21" ht="23.25" x14ac:dyDescent="0.35">
      <c r="C1" s="312" t="s">
        <v>24</v>
      </c>
      <c r="D1" s="312"/>
      <c r="E1" s="312"/>
      <c r="F1" s="312"/>
      <c r="N1" s="312" t="s">
        <v>87</v>
      </c>
      <c r="O1" s="312"/>
      <c r="P1" s="312"/>
      <c r="Q1" s="312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x14ac:dyDescent="0.25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x14ac:dyDescent="0.25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x14ac:dyDescent="0.25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x14ac:dyDescent="0.25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32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32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32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32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32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32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32" x14ac:dyDescent="0.25">
      <c r="G23" s="50"/>
      <c r="H23" s="50"/>
      <c r="I23" s="50"/>
      <c r="J23" s="50"/>
      <c r="R23" s="50"/>
      <c r="S23" s="50"/>
      <c r="T23" s="50"/>
      <c r="U23" s="50"/>
    </row>
    <row r="24" spans="1:32" x14ac:dyDescent="0.25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32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32" ht="15.75" x14ac:dyDescent="0.25">
      <c r="F26" s="295" t="s">
        <v>18</v>
      </c>
      <c r="G26" s="296"/>
      <c r="H26" s="297"/>
      <c r="I26" s="51"/>
      <c r="J26" s="42">
        <f>G25-J24</f>
        <v>18</v>
      </c>
      <c r="Q26" s="295" t="s">
        <v>18</v>
      </c>
      <c r="R26" s="296"/>
      <c r="S26" s="297"/>
      <c r="T26" s="51"/>
      <c r="U26" s="42">
        <f>R25-U24</f>
        <v>31</v>
      </c>
    </row>
    <row r="30" spans="1:32" ht="26.25" x14ac:dyDescent="0.4">
      <c r="C30" s="312" t="s">
        <v>101</v>
      </c>
      <c r="D30" s="312"/>
      <c r="E30" s="312"/>
      <c r="F30" s="312"/>
      <c r="H30" s="170" t="s">
        <v>567</v>
      </c>
      <c r="I30" s="170">
        <v>544</v>
      </c>
      <c r="N30" s="312" t="s">
        <v>89</v>
      </c>
      <c r="O30" s="312"/>
      <c r="P30" s="312"/>
      <c r="Q30" s="312"/>
      <c r="R30" s="194">
        <v>562</v>
      </c>
    </row>
    <row r="31" spans="1:32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  <c r="W31" s="64"/>
      <c r="X31" s="64"/>
      <c r="Y31" s="64"/>
      <c r="Z31" s="64"/>
      <c r="AA31" s="64"/>
      <c r="AB31" s="64"/>
      <c r="AC31" s="64"/>
      <c r="AD31" s="64"/>
      <c r="AE31" s="64"/>
      <c r="AF31" s="64"/>
    </row>
    <row r="32" spans="1:32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380</v>
      </c>
      <c r="S32" s="49"/>
      <c r="T32" s="49"/>
      <c r="U32" s="49">
        <v>350</v>
      </c>
      <c r="W32" s="1"/>
      <c r="AC32" s="50"/>
      <c r="AD32" s="50"/>
      <c r="AE32" s="50"/>
      <c r="AF32" s="50"/>
    </row>
    <row r="33" spans="1:32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455</v>
      </c>
      <c r="P33" s="8" t="s">
        <v>148</v>
      </c>
      <c r="Q33" s="8"/>
      <c r="R33" s="49">
        <v>420</v>
      </c>
      <c r="S33" s="49"/>
      <c r="T33" s="49"/>
      <c r="U33" s="49">
        <v>390</v>
      </c>
      <c r="W33" s="1"/>
      <c r="AC33" s="50"/>
      <c r="AD33" s="50"/>
      <c r="AE33" s="50"/>
      <c r="AF33" s="50"/>
    </row>
    <row r="34" spans="1:32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300</v>
      </c>
      <c r="S34" s="49"/>
      <c r="T34" s="49"/>
      <c r="U34" s="49">
        <v>275</v>
      </c>
      <c r="W34" s="1"/>
      <c r="AC34" s="50"/>
      <c r="AD34" s="50"/>
      <c r="AE34" s="50"/>
      <c r="AF34" s="50"/>
    </row>
    <row r="35" spans="1:32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320</v>
      </c>
      <c r="W35" s="1"/>
      <c r="AC35" s="50"/>
      <c r="AD35" s="50"/>
      <c r="AE35" s="50"/>
      <c r="AF35" s="50"/>
    </row>
    <row r="36" spans="1:32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  <c r="W36" s="1"/>
      <c r="AC36" s="50"/>
      <c r="AD36" s="50"/>
      <c r="AE36" s="50"/>
      <c r="AF36" s="50"/>
    </row>
    <row r="37" spans="1:32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  <c r="W37" s="1"/>
      <c r="AC37" s="50"/>
      <c r="AD37" s="50"/>
      <c r="AE37" s="50"/>
      <c r="AF37" s="50"/>
    </row>
    <row r="38" spans="1:32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  <c r="W38" s="1"/>
      <c r="AC38" s="50"/>
      <c r="AD38" s="50"/>
      <c r="AE38" s="50"/>
      <c r="AF38" s="50"/>
    </row>
    <row r="39" spans="1:32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  <c r="AC39" s="50"/>
    </row>
    <row r="40" spans="1:32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32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1900</v>
      </c>
      <c r="S53" s="13">
        <f>SUM(S46:S52)</f>
        <v>0</v>
      </c>
      <c r="T53" s="13"/>
      <c r="U53" s="13">
        <f>SUM(U32:U52)</f>
        <v>1725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1805</v>
      </c>
      <c r="S54" s="10"/>
      <c r="T54" s="10"/>
      <c r="U54" s="10"/>
    </row>
    <row r="55" spans="1:21" ht="15.75" x14ac:dyDescent="0.25">
      <c r="F55" s="295" t="s">
        <v>18</v>
      </c>
      <c r="G55" s="296"/>
      <c r="H55" s="297"/>
      <c r="I55" s="51"/>
      <c r="J55" s="42">
        <f>G54-J53</f>
        <v>28.5</v>
      </c>
      <c r="Q55" s="295" t="s">
        <v>18</v>
      </c>
      <c r="R55" s="296"/>
      <c r="S55" s="297"/>
      <c r="T55" s="51"/>
      <c r="U55" s="42">
        <f>R54-U53</f>
        <v>80</v>
      </c>
    </row>
    <row r="59" spans="1:21" ht="23.25" x14ac:dyDescent="0.35">
      <c r="C59" s="312" t="s">
        <v>97</v>
      </c>
      <c r="D59" s="312"/>
      <c r="E59" s="312"/>
      <c r="F59" s="312"/>
      <c r="N59" s="312" t="s">
        <v>91</v>
      </c>
      <c r="O59" s="312"/>
      <c r="P59" s="312"/>
      <c r="Q59" s="312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10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8">
        <v>135</v>
      </c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8">
        <v>135</v>
      </c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69" t="s">
        <v>561</v>
      </c>
      <c r="E63" s="8" t="s">
        <v>512</v>
      </c>
      <c r="F63" s="8"/>
      <c r="G63" s="49">
        <v>150</v>
      </c>
      <c r="H63" s="49"/>
      <c r="I63" s="8">
        <v>135</v>
      </c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574</v>
      </c>
      <c r="E64" s="8" t="s">
        <v>512</v>
      </c>
      <c r="F64" s="8"/>
      <c r="G64" s="49">
        <v>170</v>
      </c>
      <c r="H64" s="49"/>
      <c r="I64" s="8">
        <v>135</v>
      </c>
      <c r="J64" s="49">
        <v>150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574</v>
      </c>
      <c r="E65" s="8" t="s">
        <v>512</v>
      </c>
      <c r="F65" s="8"/>
      <c r="G65" s="49">
        <v>150</v>
      </c>
      <c r="H65" s="49"/>
      <c r="I65" s="8">
        <v>135</v>
      </c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580</v>
      </c>
      <c r="E66" s="8" t="s">
        <v>142</v>
      </c>
      <c r="F66" s="8"/>
      <c r="G66" s="49">
        <v>300</v>
      </c>
      <c r="H66" s="49"/>
      <c r="I66" s="8">
        <v>135</v>
      </c>
      <c r="J66" s="49">
        <v>270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2" x14ac:dyDescent="0.25">
      <c r="G81" s="50"/>
      <c r="H81" s="50"/>
      <c r="I81" s="50"/>
      <c r="J81" s="50"/>
      <c r="R81" s="50"/>
      <c r="S81" s="50"/>
      <c r="T81" s="50"/>
      <c r="U81" s="50"/>
    </row>
    <row r="82" spans="1:22" x14ac:dyDescent="0.25">
      <c r="F82" s="13" t="s">
        <v>14</v>
      </c>
      <c r="G82" s="13">
        <f>SUM(G61:G81)</f>
        <v>1070</v>
      </c>
      <c r="H82" s="13">
        <f>SUM(H75:H81)</f>
        <v>0</v>
      </c>
      <c r="I82" s="13"/>
      <c r="J82" s="13">
        <f>SUM(J61:J81)</f>
        <v>960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2" x14ac:dyDescent="0.25">
      <c r="F83" s="13" t="s">
        <v>17</v>
      </c>
      <c r="G83" s="13">
        <f>G82*0.95</f>
        <v>1016.5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2" ht="15.75" x14ac:dyDescent="0.25">
      <c r="F84" s="295" t="s">
        <v>18</v>
      </c>
      <c r="G84" s="296"/>
      <c r="H84" s="297"/>
      <c r="I84" s="51"/>
      <c r="J84" s="42">
        <f>G83-J82</f>
        <v>56.5</v>
      </c>
      <c r="Q84" s="295" t="s">
        <v>18</v>
      </c>
      <c r="R84" s="296"/>
      <c r="S84" s="297"/>
      <c r="T84" s="51"/>
      <c r="U84" s="42">
        <f>R83-U82</f>
        <v>0</v>
      </c>
    </row>
    <row r="87" spans="1:22" ht="23.25" x14ac:dyDescent="0.35">
      <c r="C87" s="312" t="s">
        <v>92</v>
      </c>
      <c r="D87" s="312"/>
      <c r="E87" s="312"/>
      <c r="F87" s="312"/>
      <c r="N87" s="312" t="s">
        <v>93</v>
      </c>
      <c r="O87" s="312"/>
      <c r="P87" s="312"/>
      <c r="Q87" s="312"/>
    </row>
    <row r="88" spans="1:22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10</v>
      </c>
      <c r="U88" s="5" t="s">
        <v>45</v>
      </c>
    </row>
    <row r="89" spans="1:22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>
        <v>45155</v>
      </c>
      <c r="M89" s="8" t="s">
        <v>777</v>
      </c>
      <c r="N89" s="8" t="s">
        <v>139</v>
      </c>
      <c r="O89" s="8" t="s">
        <v>809</v>
      </c>
      <c r="P89" s="8" t="s">
        <v>193</v>
      </c>
      <c r="Q89" s="8"/>
      <c r="R89" s="49">
        <v>400</v>
      </c>
      <c r="S89" s="49"/>
      <c r="T89" s="8">
        <v>713</v>
      </c>
      <c r="U89" s="49">
        <v>375</v>
      </c>
    </row>
    <row r="90" spans="1:22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>
        <v>45161</v>
      </c>
      <c r="M90" s="8" t="s">
        <v>777</v>
      </c>
      <c r="N90" s="8" t="s">
        <v>139</v>
      </c>
      <c r="O90" s="8" t="s">
        <v>862</v>
      </c>
      <c r="P90" s="8" t="s">
        <v>316</v>
      </c>
      <c r="Q90" s="8"/>
      <c r="R90" s="49">
        <v>150</v>
      </c>
      <c r="S90" s="49"/>
      <c r="T90" s="8">
        <v>713</v>
      </c>
      <c r="U90" s="49">
        <v>130</v>
      </c>
    </row>
    <row r="91" spans="1:22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>
        <v>45167</v>
      </c>
      <c r="M91" s="8" t="s">
        <v>825</v>
      </c>
      <c r="N91" s="8" t="s">
        <v>126</v>
      </c>
      <c r="O91" s="8" t="s">
        <v>455</v>
      </c>
      <c r="P91" s="8" t="s">
        <v>837</v>
      </c>
      <c r="Q91" s="8"/>
      <c r="R91" s="49">
        <v>330</v>
      </c>
      <c r="S91" s="49">
        <v>90</v>
      </c>
      <c r="T91" s="8">
        <v>713</v>
      </c>
      <c r="U91" s="49">
        <v>310</v>
      </c>
      <c r="V91" s="283">
        <v>220</v>
      </c>
    </row>
    <row r="92" spans="1:22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2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2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2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2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880</v>
      </c>
      <c r="S110" s="13">
        <f>SUM(S103:S109)</f>
        <v>0</v>
      </c>
      <c r="T110" s="13"/>
      <c r="U110" s="13">
        <f>SUM(U89:U109)</f>
        <v>815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R110*0.95</f>
        <v>836</v>
      </c>
      <c r="S111" s="10"/>
      <c r="T111" s="10"/>
      <c r="U111" s="10"/>
    </row>
    <row r="112" spans="1:21" ht="15.75" x14ac:dyDescent="0.25">
      <c r="F112" s="295" t="s">
        <v>18</v>
      </c>
      <c r="G112" s="296"/>
      <c r="H112" s="297"/>
      <c r="I112" s="51"/>
      <c r="J112" s="42">
        <f>G111-J110</f>
        <v>0</v>
      </c>
      <c r="Q112" s="295" t="s">
        <v>18</v>
      </c>
      <c r="R112" s="296"/>
      <c r="S112" s="297"/>
      <c r="T112" s="51"/>
      <c r="U112" s="42">
        <f>R111-U110</f>
        <v>21</v>
      </c>
    </row>
    <row r="115" spans="1:21" ht="23.25" x14ac:dyDescent="0.35">
      <c r="C115" s="312" t="s">
        <v>94</v>
      </c>
      <c r="D115" s="312"/>
      <c r="E115" s="312"/>
      <c r="F115" s="312"/>
      <c r="N115" s="312" t="s">
        <v>99</v>
      </c>
      <c r="O115" s="312"/>
      <c r="P115" s="312"/>
      <c r="Q115" s="312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>
        <v>45174</v>
      </c>
      <c r="B117" s="8" t="s">
        <v>194</v>
      </c>
      <c r="C117" s="8" t="s">
        <v>139</v>
      </c>
      <c r="D117" s="8" t="s">
        <v>195</v>
      </c>
      <c r="E117" s="8" t="s">
        <v>572</v>
      </c>
      <c r="F117" s="8"/>
      <c r="G117" s="49">
        <v>380</v>
      </c>
      <c r="H117" s="49"/>
      <c r="I117" s="49"/>
      <c r="J117" s="49">
        <v>350</v>
      </c>
      <c r="L117" s="7">
        <v>45210</v>
      </c>
      <c r="M117" s="8" t="s">
        <v>777</v>
      </c>
      <c r="N117" s="8" t="s">
        <v>139</v>
      </c>
      <c r="O117" s="8" t="s">
        <v>976</v>
      </c>
      <c r="P117" s="8" t="s">
        <v>217</v>
      </c>
      <c r="Q117" s="8"/>
      <c r="R117" s="49">
        <v>230</v>
      </c>
      <c r="S117" s="49"/>
      <c r="T117" s="49"/>
      <c r="U117" s="49">
        <v>200</v>
      </c>
    </row>
    <row r="118" spans="1:21" x14ac:dyDescent="0.25">
      <c r="A118" s="7">
        <v>45175</v>
      </c>
      <c r="B118" s="8" t="s">
        <v>491</v>
      </c>
      <c r="C118" s="8" t="s">
        <v>109</v>
      </c>
      <c r="D118" s="8" t="s">
        <v>862</v>
      </c>
      <c r="E118" s="8" t="s">
        <v>131</v>
      </c>
      <c r="F118" s="8"/>
      <c r="G118" s="49">
        <v>150</v>
      </c>
      <c r="H118" s="49"/>
      <c r="I118" s="49"/>
      <c r="J118" s="49">
        <v>130</v>
      </c>
      <c r="L118" s="7">
        <v>45211</v>
      </c>
      <c r="M118" s="8" t="s">
        <v>689</v>
      </c>
      <c r="N118" s="8" t="s">
        <v>141</v>
      </c>
      <c r="O118" s="8" t="s">
        <v>976</v>
      </c>
      <c r="P118" s="8" t="s">
        <v>217</v>
      </c>
      <c r="Q118" s="8"/>
      <c r="R118" s="49">
        <v>230</v>
      </c>
      <c r="S118" s="49"/>
      <c r="T118" s="49"/>
      <c r="U118" s="49">
        <v>200</v>
      </c>
    </row>
    <row r="119" spans="1:21" x14ac:dyDescent="0.25">
      <c r="A119" s="7">
        <v>45176</v>
      </c>
      <c r="B119" s="8" t="s">
        <v>194</v>
      </c>
      <c r="C119" s="8" t="s">
        <v>139</v>
      </c>
      <c r="D119" s="8" t="s">
        <v>195</v>
      </c>
      <c r="E119" s="8" t="s">
        <v>427</v>
      </c>
      <c r="F119" s="8"/>
      <c r="G119" s="49">
        <v>280</v>
      </c>
      <c r="H119" s="49"/>
      <c r="I119" s="49"/>
      <c r="J119" s="49">
        <v>250</v>
      </c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>
        <v>45197</v>
      </c>
      <c r="B120" s="8" t="s">
        <v>870</v>
      </c>
      <c r="C120" s="8" t="s">
        <v>122</v>
      </c>
      <c r="D120" s="8" t="s">
        <v>948</v>
      </c>
      <c r="E120" s="8" t="s">
        <v>949</v>
      </c>
      <c r="F120" s="8">
        <v>64564</v>
      </c>
      <c r="G120" s="49">
        <v>260</v>
      </c>
      <c r="H120" s="49"/>
      <c r="I120" s="49"/>
      <c r="J120" s="49">
        <v>230</v>
      </c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>
        <v>45197</v>
      </c>
      <c r="B121" s="8" t="s">
        <v>194</v>
      </c>
      <c r="C121" s="8" t="s">
        <v>139</v>
      </c>
      <c r="D121" s="8" t="s">
        <v>195</v>
      </c>
      <c r="E121" s="8" t="s">
        <v>950</v>
      </c>
      <c r="F121" s="8"/>
      <c r="G121" s="49">
        <v>390</v>
      </c>
      <c r="H121" s="49"/>
      <c r="I121" s="49"/>
      <c r="J121" s="49">
        <v>350</v>
      </c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1460</v>
      </c>
      <c r="H138" s="13">
        <f>SUM(H131:H137)</f>
        <v>0</v>
      </c>
      <c r="I138" s="13"/>
      <c r="J138" s="13">
        <f>SUM(J117:J137)</f>
        <v>1310</v>
      </c>
      <c r="Q138" s="13" t="s">
        <v>14</v>
      </c>
      <c r="R138" s="13">
        <f>SUM(R117:R137)</f>
        <v>460</v>
      </c>
      <c r="S138" s="13">
        <f>SUM(S131:S137)</f>
        <v>0</v>
      </c>
      <c r="T138" s="13"/>
      <c r="U138" s="13">
        <f>SUM(U117:U137)</f>
        <v>400</v>
      </c>
    </row>
    <row r="139" spans="1:21" x14ac:dyDescent="0.25">
      <c r="F139" s="13" t="s">
        <v>17</v>
      </c>
      <c r="G139" s="13">
        <f>G138*0.95</f>
        <v>1387</v>
      </c>
      <c r="H139" s="10"/>
      <c r="I139" s="10"/>
      <c r="J139" s="10"/>
      <c r="Q139" s="13" t="s">
        <v>17</v>
      </c>
      <c r="R139" s="13">
        <f>R138*0.95</f>
        <v>437</v>
      </c>
      <c r="S139" s="10"/>
      <c r="T139" s="10"/>
      <c r="U139" s="10"/>
    </row>
    <row r="140" spans="1:21" ht="15.75" x14ac:dyDescent="0.25">
      <c r="F140" s="295" t="s">
        <v>18</v>
      </c>
      <c r="G140" s="296"/>
      <c r="H140" s="297"/>
      <c r="I140" s="51"/>
      <c r="J140" s="42">
        <f>G139-J138</f>
        <v>77</v>
      </c>
      <c r="Q140" s="295" t="s">
        <v>18</v>
      </c>
      <c r="R140" s="296"/>
      <c r="S140" s="297"/>
      <c r="T140" s="51"/>
      <c r="U140" s="42">
        <f>R139-U138</f>
        <v>37</v>
      </c>
    </row>
    <row r="143" spans="1:21" ht="23.25" x14ac:dyDescent="0.35">
      <c r="C143" s="312" t="s">
        <v>96</v>
      </c>
      <c r="D143" s="312"/>
      <c r="E143" s="312"/>
      <c r="F143" s="312"/>
      <c r="N143" s="312" t="s">
        <v>0</v>
      </c>
      <c r="O143" s="312"/>
      <c r="P143" s="312"/>
      <c r="Q143" s="312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95" t="s">
        <v>18</v>
      </c>
      <c r="G168" s="296"/>
      <c r="H168" s="297"/>
      <c r="I168" s="51"/>
      <c r="J168" s="42">
        <f>G167-J166</f>
        <v>0</v>
      </c>
      <c r="Q168" s="295" t="s">
        <v>18</v>
      </c>
      <c r="R168" s="296"/>
      <c r="S168" s="297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9" tint="-0.499984740745262"/>
  </sheetPr>
  <dimension ref="B1:Q164"/>
  <sheetViews>
    <sheetView topLeftCell="A127" workbookViewId="0">
      <selection activeCell="G142" sqref="G142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21.425781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15" t="s">
        <v>24</v>
      </c>
      <c r="D1" s="315"/>
      <c r="E1" s="315"/>
      <c r="F1" s="54"/>
      <c r="L1" s="315" t="s">
        <v>87</v>
      </c>
      <c r="M1" s="315"/>
      <c r="N1" s="315"/>
      <c r="O1" s="54"/>
    </row>
    <row r="2" spans="2:17" ht="27" x14ac:dyDescent="0.35">
      <c r="C2" s="315"/>
      <c r="D2" s="315"/>
      <c r="E2" s="315"/>
      <c r="F2" s="54"/>
      <c r="L2" s="315"/>
      <c r="M2" s="315"/>
      <c r="N2" s="315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/>
      <c r="C5" s="10"/>
      <c r="D5" s="8"/>
      <c r="E5" s="10"/>
      <c r="F5" s="10"/>
      <c r="G5" s="10"/>
      <c r="H5" s="8"/>
      <c r="K5" s="8"/>
      <c r="L5" s="10"/>
      <c r="M5" s="8"/>
      <c r="N5" s="10"/>
      <c r="O5" s="10"/>
      <c r="P5" s="10"/>
      <c r="Q5" s="8"/>
    </row>
    <row r="6" spans="2:17" x14ac:dyDescent="0.25">
      <c r="B6" s="8"/>
      <c r="C6" s="10"/>
      <c r="D6" s="8"/>
      <c r="E6" s="10"/>
      <c r="F6" s="10"/>
      <c r="G6" s="10"/>
      <c r="H6" s="8"/>
      <c r="K6" s="8"/>
      <c r="L6" s="10"/>
      <c r="M6" s="8"/>
      <c r="N6" s="10"/>
      <c r="O6" s="10"/>
      <c r="P6" s="10"/>
      <c r="Q6" s="8"/>
    </row>
    <row r="7" spans="2:17" x14ac:dyDescent="0.25">
      <c r="B7" s="8"/>
      <c r="C7" s="10"/>
      <c r="D7" s="8"/>
      <c r="E7" s="10"/>
      <c r="F7" s="10"/>
      <c r="G7" s="10"/>
      <c r="H7" s="8"/>
      <c r="K7" s="8"/>
      <c r="L7" s="10"/>
      <c r="M7" s="8"/>
      <c r="N7" s="10"/>
      <c r="O7" s="10"/>
      <c r="P7" s="10"/>
      <c r="Q7" s="8"/>
    </row>
    <row r="8" spans="2:17" x14ac:dyDescent="0.25">
      <c r="B8" s="8"/>
      <c r="C8" s="10"/>
      <c r="D8" s="8"/>
      <c r="E8" s="10"/>
      <c r="F8" s="10"/>
      <c r="G8" s="10"/>
      <c r="H8" s="8"/>
      <c r="K8" s="8"/>
      <c r="L8" s="10"/>
      <c r="M8" s="8"/>
      <c r="N8" s="10"/>
      <c r="O8" s="10"/>
      <c r="P8" s="10"/>
      <c r="Q8" s="8"/>
    </row>
    <row r="9" spans="2:17" x14ac:dyDescent="0.25">
      <c r="B9" s="8"/>
      <c r="C9" s="10"/>
      <c r="D9" s="8"/>
      <c r="E9" s="10"/>
      <c r="F9" s="10"/>
      <c r="G9" s="10"/>
      <c r="H9" s="8"/>
      <c r="K9" s="8"/>
      <c r="L9" s="10"/>
      <c r="M9" s="8"/>
      <c r="N9" s="10"/>
      <c r="O9" s="10"/>
      <c r="P9" s="10"/>
      <c r="Q9" s="8"/>
    </row>
    <row r="10" spans="2:17" x14ac:dyDescent="0.25">
      <c r="B10" s="8"/>
      <c r="C10" s="10"/>
      <c r="D10" s="8"/>
      <c r="E10" s="10"/>
      <c r="F10" s="10"/>
      <c r="G10" s="10"/>
      <c r="H10" s="8"/>
      <c r="K10" s="8"/>
      <c r="L10" s="10"/>
      <c r="M10" s="8"/>
      <c r="N10" s="10"/>
      <c r="O10" s="10"/>
      <c r="P10" s="10"/>
      <c r="Q10" s="8"/>
    </row>
    <row r="11" spans="2:17" x14ac:dyDescent="0.25">
      <c r="B11" s="8"/>
      <c r="C11" s="10"/>
      <c r="D11" s="8"/>
      <c r="E11" s="10"/>
      <c r="F11" s="10"/>
      <c r="G11" s="10"/>
      <c r="H11" s="8"/>
      <c r="K11" s="8"/>
      <c r="L11" s="10"/>
      <c r="M11" s="8"/>
      <c r="N11" s="10"/>
      <c r="O11" s="10"/>
      <c r="P11" s="10"/>
      <c r="Q11" s="8"/>
    </row>
    <row r="12" spans="2:17" x14ac:dyDescent="0.25">
      <c r="B12" s="8"/>
      <c r="C12" s="10"/>
      <c r="D12" s="8"/>
      <c r="E12" s="10"/>
      <c r="F12" s="10"/>
      <c r="G12" s="10"/>
      <c r="H12" s="8"/>
      <c r="K12" s="8"/>
      <c r="L12" s="10"/>
      <c r="M12" s="8"/>
      <c r="N12" s="10"/>
      <c r="O12" s="10"/>
      <c r="P12" s="10"/>
      <c r="Q12" s="8"/>
    </row>
    <row r="13" spans="2:17" x14ac:dyDescent="0.25">
      <c r="B13" s="8"/>
      <c r="C13" s="10"/>
      <c r="D13" s="8"/>
      <c r="E13" s="10"/>
      <c r="F13" s="10"/>
      <c r="G13" s="10"/>
      <c r="H13" s="8"/>
      <c r="K13" s="8"/>
      <c r="L13" s="10"/>
      <c r="M13" s="8"/>
      <c r="N13" s="10"/>
      <c r="O13" s="10"/>
      <c r="P13" s="10"/>
      <c r="Q13" s="8"/>
    </row>
    <row r="14" spans="2:17" x14ac:dyDescent="0.25">
      <c r="B14" s="8"/>
      <c r="C14" s="10"/>
      <c r="D14" s="8"/>
      <c r="E14" s="10"/>
      <c r="F14" s="10"/>
      <c r="G14" s="10"/>
      <c r="H14" s="8"/>
      <c r="K14" s="8"/>
      <c r="L14" s="10"/>
      <c r="M14" s="8"/>
      <c r="N14" s="10"/>
      <c r="O14" s="10"/>
      <c r="P14" s="10"/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/>
      <c r="L15" s="10"/>
      <c r="M15" s="8"/>
      <c r="N15" s="10"/>
      <c r="O15" s="10"/>
      <c r="P15" s="10"/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16" t="s">
        <v>40</v>
      </c>
      <c r="D21" s="317"/>
      <c r="E21" s="317"/>
      <c r="F21" s="318"/>
      <c r="G21" s="313">
        <f>SUM(G5:G20)</f>
        <v>0</v>
      </c>
      <c r="H21" s="8"/>
      <c r="K21" s="8"/>
      <c r="L21" s="316" t="s">
        <v>40</v>
      </c>
      <c r="M21" s="317"/>
      <c r="N21" s="317"/>
      <c r="O21" s="318"/>
      <c r="P21" s="313">
        <f>SUM(P5:P20)</f>
        <v>0</v>
      </c>
      <c r="Q21" s="8"/>
    </row>
    <row r="22" spans="2:17" ht="15" customHeight="1" x14ac:dyDescent="0.25">
      <c r="B22" s="8"/>
      <c r="C22" s="319"/>
      <c r="D22" s="320"/>
      <c r="E22" s="320"/>
      <c r="F22" s="321"/>
      <c r="G22" s="314"/>
      <c r="H22" s="8"/>
      <c r="K22" s="8"/>
      <c r="L22" s="319"/>
      <c r="M22" s="320"/>
      <c r="N22" s="320"/>
      <c r="O22" s="321"/>
      <c r="P22" s="314"/>
      <c r="Q22" s="8"/>
    </row>
    <row r="28" spans="2:17" ht="27" x14ac:dyDescent="0.35">
      <c r="C28" s="315" t="s">
        <v>88</v>
      </c>
      <c r="D28" s="315"/>
      <c r="E28" s="315"/>
      <c r="F28" s="54"/>
      <c r="L28" s="315" t="s">
        <v>89</v>
      </c>
      <c r="M28" s="315"/>
      <c r="N28" s="315"/>
      <c r="O28" s="54"/>
    </row>
    <row r="29" spans="2:17" ht="27" x14ac:dyDescent="0.35">
      <c r="C29" s="315"/>
      <c r="D29" s="315"/>
      <c r="E29" s="315"/>
      <c r="F29" s="54"/>
      <c r="L29" s="315"/>
      <c r="M29" s="315"/>
      <c r="N29" s="315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/>
      <c r="C32" s="10"/>
      <c r="D32" s="8"/>
      <c r="E32" s="10"/>
      <c r="F32" s="10"/>
      <c r="G32" s="10"/>
      <c r="H32" s="8"/>
      <c r="K32" s="8"/>
      <c r="L32" s="10"/>
      <c r="M32" s="8"/>
      <c r="N32" s="10"/>
      <c r="O32" s="10"/>
      <c r="P32" s="10"/>
      <c r="Q32" s="8"/>
    </row>
    <row r="33" spans="2:17" x14ac:dyDescent="0.25">
      <c r="B33" s="8"/>
      <c r="C33" s="10"/>
      <c r="D33" s="8"/>
      <c r="E33" s="10"/>
      <c r="F33" s="10"/>
      <c r="G33" s="10"/>
      <c r="H33" s="8"/>
      <c r="K33" s="8"/>
      <c r="L33" s="10"/>
      <c r="M33" s="8"/>
      <c r="N33" s="10"/>
      <c r="O33" s="10"/>
      <c r="P33" s="10"/>
      <c r="Q33" s="8"/>
    </row>
    <row r="34" spans="2:17" x14ac:dyDescent="0.25">
      <c r="B34" s="8"/>
      <c r="C34" s="10"/>
      <c r="D34" s="8"/>
      <c r="E34" s="10"/>
      <c r="F34" s="10"/>
      <c r="G34" s="10"/>
      <c r="H34" s="8"/>
      <c r="K34" s="8"/>
      <c r="L34" s="10"/>
      <c r="M34" s="8"/>
      <c r="N34" s="10"/>
      <c r="O34" s="10"/>
      <c r="P34" s="10"/>
      <c r="Q34" s="8"/>
    </row>
    <row r="35" spans="2:17" x14ac:dyDescent="0.25">
      <c r="B35" s="8"/>
      <c r="C35" s="10"/>
      <c r="D35" s="8"/>
      <c r="E35" s="10"/>
      <c r="F35" s="10"/>
      <c r="G35" s="10"/>
      <c r="H35" s="8"/>
      <c r="K35" s="8"/>
      <c r="L35" s="10"/>
      <c r="M35" s="8"/>
      <c r="N35" s="10"/>
      <c r="O35" s="10"/>
      <c r="P35" s="10"/>
      <c r="Q35" s="8"/>
    </row>
    <row r="36" spans="2:17" x14ac:dyDescent="0.25">
      <c r="B36" s="8"/>
      <c r="C36" s="10"/>
      <c r="D36" s="8"/>
      <c r="E36" s="10"/>
      <c r="F36" s="10"/>
      <c r="G36" s="10"/>
      <c r="H36" s="8"/>
      <c r="K36" s="8"/>
      <c r="L36" s="10"/>
      <c r="M36" s="8"/>
      <c r="N36" s="10"/>
      <c r="O36" s="10"/>
      <c r="P36" s="10"/>
      <c r="Q36" s="8"/>
    </row>
    <row r="37" spans="2:17" x14ac:dyDescent="0.25">
      <c r="B37" s="8"/>
      <c r="C37" s="10"/>
      <c r="D37" s="8"/>
      <c r="E37" s="10"/>
      <c r="F37" s="10"/>
      <c r="G37" s="10"/>
      <c r="H37" s="8"/>
      <c r="K37" s="8"/>
      <c r="L37" s="10"/>
      <c r="M37" s="8"/>
      <c r="N37" s="10"/>
      <c r="O37" s="10"/>
      <c r="P37" s="10"/>
      <c r="Q37" s="8"/>
    </row>
    <row r="38" spans="2:17" x14ac:dyDescent="0.25">
      <c r="B38" s="8"/>
      <c r="C38" s="10"/>
      <c r="D38" s="8"/>
      <c r="E38" s="10"/>
      <c r="F38" s="10"/>
      <c r="G38" s="10"/>
      <c r="H38" s="8"/>
      <c r="K38" s="8"/>
      <c r="L38" s="10"/>
      <c r="M38" s="8"/>
      <c r="N38" s="10"/>
      <c r="O38" s="10"/>
      <c r="P38" s="10"/>
      <c r="Q38" s="8"/>
    </row>
    <row r="39" spans="2:17" x14ac:dyDescent="0.25">
      <c r="B39" s="8"/>
      <c r="C39" s="10"/>
      <c r="D39" s="8"/>
      <c r="E39" s="10"/>
      <c r="F39" s="10"/>
      <c r="G39" s="10"/>
      <c r="H39" s="8"/>
      <c r="K39" s="8"/>
      <c r="L39" s="10"/>
      <c r="M39" s="8"/>
      <c r="N39" s="10"/>
      <c r="O39" s="10"/>
      <c r="P39" s="10"/>
      <c r="Q39" s="8"/>
    </row>
    <row r="40" spans="2:17" x14ac:dyDescent="0.25">
      <c r="B40" s="8"/>
      <c r="C40" s="10"/>
      <c r="D40" s="8"/>
      <c r="E40" s="10"/>
      <c r="F40" s="10"/>
      <c r="G40" s="10"/>
      <c r="H40" s="8"/>
      <c r="K40" s="8"/>
      <c r="L40" s="10"/>
      <c r="M40" s="8"/>
      <c r="N40" s="10"/>
      <c r="O40" s="10"/>
      <c r="P40" s="10"/>
      <c r="Q40" s="8"/>
    </row>
    <row r="41" spans="2:17" x14ac:dyDescent="0.25">
      <c r="B41" s="8"/>
      <c r="C41" s="10"/>
      <c r="D41" s="8"/>
      <c r="E41" s="10"/>
      <c r="F41" s="10"/>
      <c r="G41" s="10"/>
      <c r="H41" s="8"/>
      <c r="K41" s="8"/>
      <c r="L41" s="10"/>
      <c r="M41" s="8"/>
      <c r="N41" s="10"/>
      <c r="O41" s="10"/>
      <c r="P41" s="10"/>
      <c r="Q41" s="8"/>
    </row>
    <row r="42" spans="2:17" x14ac:dyDescent="0.25">
      <c r="B42" s="8"/>
      <c r="C42" s="10"/>
      <c r="D42" s="8"/>
      <c r="E42" s="10"/>
      <c r="F42" s="10"/>
      <c r="G42" s="10"/>
      <c r="H42" s="8"/>
      <c r="K42" s="8"/>
      <c r="L42" s="10"/>
      <c r="M42" s="8"/>
      <c r="N42" s="10"/>
      <c r="O42" s="10"/>
      <c r="P42" s="10"/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/>
      <c r="L43" s="10"/>
      <c r="M43" s="8"/>
      <c r="N43" s="10"/>
      <c r="O43" s="10"/>
      <c r="P43" s="10"/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16" t="s">
        <v>40</v>
      </c>
      <c r="D48" s="317"/>
      <c r="E48" s="317"/>
      <c r="F48" s="318"/>
      <c r="G48" s="313">
        <f>SUM(G32:G47)</f>
        <v>0</v>
      </c>
      <c r="H48" s="8"/>
      <c r="K48" s="8"/>
      <c r="L48" s="316" t="s">
        <v>40</v>
      </c>
      <c r="M48" s="317"/>
      <c r="N48" s="317"/>
      <c r="O48" s="318"/>
      <c r="P48" s="313">
        <f>SUM(P32:P47)</f>
        <v>0</v>
      </c>
      <c r="Q48" s="8"/>
    </row>
    <row r="49" spans="2:17" x14ac:dyDescent="0.25">
      <c r="B49" s="8"/>
      <c r="C49" s="319"/>
      <c r="D49" s="320"/>
      <c r="E49" s="320"/>
      <c r="F49" s="321"/>
      <c r="G49" s="314"/>
      <c r="H49" s="8"/>
      <c r="K49" s="8"/>
      <c r="L49" s="319"/>
      <c r="M49" s="320"/>
      <c r="N49" s="320"/>
      <c r="O49" s="321"/>
      <c r="P49" s="314"/>
      <c r="Q49" s="8"/>
    </row>
    <row r="55" spans="2:17" ht="27" x14ac:dyDescent="0.35">
      <c r="C55" s="315" t="s">
        <v>97</v>
      </c>
      <c r="D55" s="315"/>
      <c r="E55" s="315"/>
      <c r="F55" s="54"/>
      <c r="L55" s="315" t="s">
        <v>91</v>
      </c>
      <c r="M55" s="315"/>
      <c r="N55" s="315"/>
      <c r="O55" s="54"/>
    </row>
    <row r="56" spans="2:17" ht="27" x14ac:dyDescent="0.35">
      <c r="C56" s="315"/>
      <c r="D56" s="315"/>
      <c r="E56" s="315"/>
      <c r="F56" s="54"/>
      <c r="L56" s="315"/>
      <c r="M56" s="315"/>
      <c r="N56" s="315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/>
      <c r="C59" s="10"/>
      <c r="D59" s="8"/>
      <c r="E59" s="10"/>
      <c r="F59" s="10"/>
      <c r="G59" s="10"/>
      <c r="H59" s="8"/>
      <c r="K59" s="8"/>
      <c r="L59" s="10"/>
      <c r="M59" s="8"/>
      <c r="N59" s="10"/>
      <c r="O59" s="10"/>
      <c r="P59" s="10"/>
      <c r="Q59" s="8"/>
    </row>
    <row r="60" spans="2:17" x14ac:dyDescent="0.25">
      <c r="B60" s="8"/>
      <c r="C60" s="10"/>
      <c r="D60" s="8"/>
      <c r="E60" s="10"/>
      <c r="F60" s="10"/>
      <c r="G60" s="10"/>
      <c r="H60" s="8"/>
      <c r="K60" s="8"/>
      <c r="L60" s="10"/>
      <c r="M60" s="8"/>
      <c r="N60" s="10"/>
      <c r="O60" s="10"/>
      <c r="P60" s="10"/>
      <c r="Q60" s="8"/>
    </row>
    <row r="61" spans="2:17" x14ac:dyDescent="0.25">
      <c r="B61" s="8"/>
      <c r="C61" s="10"/>
      <c r="D61" s="8"/>
      <c r="E61" s="10"/>
      <c r="F61" s="10"/>
      <c r="G61" s="10"/>
      <c r="H61" s="8"/>
      <c r="K61" s="8"/>
      <c r="L61" s="10"/>
      <c r="M61" s="8"/>
      <c r="N61" s="10"/>
      <c r="O61" s="10"/>
      <c r="P61" s="10"/>
      <c r="Q61" s="8"/>
    </row>
    <row r="62" spans="2:17" x14ac:dyDescent="0.25">
      <c r="B62" s="8"/>
      <c r="C62" s="10"/>
      <c r="D62" s="8"/>
      <c r="E62" s="10"/>
      <c r="F62" s="10"/>
      <c r="G62" s="10"/>
      <c r="H62" s="8"/>
      <c r="K62" s="8"/>
      <c r="L62" s="10"/>
      <c r="M62" s="8"/>
      <c r="N62" s="10"/>
      <c r="O62" s="10"/>
      <c r="P62" s="10"/>
      <c r="Q62" s="8"/>
    </row>
    <row r="63" spans="2:17" x14ac:dyDescent="0.25">
      <c r="B63" s="8"/>
      <c r="C63" s="10"/>
      <c r="D63" s="8"/>
      <c r="E63" s="10"/>
      <c r="F63" s="10"/>
      <c r="G63" s="10"/>
      <c r="H63" s="8"/>
      <c r="K63" s="8"/>
      <c r="L63" s="10"/>
      <c r="M63" s="8"/>
      <c r="N63" s="10"/>
      <c r="O63" s="10"/>
      <c r="P63" s="10"/>
      <c r="Q63" s="8"/>
    </row>
    <row r="64" spans="2:17" x14ac:dyDescent="0.25">
      <c r="B64" s="8"/>
      <c r="C64" s="10"/>
      <c r="D64" s="8"/>
      <c r="E64" s="10"/>
      <c r="F64" s="10"/>
      <c r="G64" s="10"/>
      <c r="H64" s="8"/>
      <c r="K64" s="8"/>
      <c r="L64" s="10"/>
      <c r="M64" s="8"/>
      <c r="N64" s="10"/>
      <c r="O64" s="10"/>
      <c r="P64" s="10"/>
      <c r="Q64" s="8"/>
    </row>
    <row r="65" spans="2:17" x14ac:dyDescent="0.25">
      <c r="B65" s="8"/>
      <c r="C65" s="10"/>
      <c r="D65" s="8"/>
      <c r="E65" s="10"/>
      <c r="F65" s="10"/>
      <c r="G65" s="10"/>
      <c r="H65" s="8"/>
      <c r="K65" s="8"/>
      <c r="L65" s="10"/>
      <c r="M65" s="8"/>
      <c r="N65" s="10"/>
      <c r="O65" s="10"/>
      <c r="P65" s="10"/>
      <c r="Q65" s="8"/>
    </row>
    <row r="66" spans="2:17" x14ac:dyDescent="0.25">
      <c r="B66" s="8"/>
      <c r="C66" s="10"/>
      <c r="D66" s="8"/>
      <c r="E66" s="10"/>
      <c r="F66" s="10"/>
      <c r="G66" s="10"/>
      <c r="H66" s="8"/>
      <c r="K66" s="8"/>
      <c r="L66" s="10"/>
      <c r="M66" s="8"/>
      <c r="N66" s="10"/>
      <c r="O66" s="10"/>
      <c r="P66" s="10"/>
      <c r="Q66" s="8"/>
    </row>
    <row r="67" spans="2:17" x14ac:dyDescent="0.25">
      <c r="B67" s="8"/>
      <c r="C67" s="10"/>
      <c r="D67" s="8"/>
      <c r="E67" s="10"/>
      <c r="F67" s="10"/>
      <c r="G67" s="10"/>
      <c r="H67" s="8"/>
      <c r="K67" s="8"/>
      <c r="L67" s="10"/>
      <c r="M67" s="8"/>
      <c r="N67" s="10"/>
      <c r="O67" s="10"/>
      <c r="P67" s="10"/>
      <c r="Q67" s="8"/>
    </row>
    <row r="68" spans="2:17" x14ac:dyDescent="0.25">
      <c r="B68" s="8"/>
      <c r="C68" s="10"/>
      <c r="D68" s="8"/>
      <c r="E68" s="10"/>
      <c r="F68" s="10"/>
      <c r="G68" s="10"/>
      <c r="H68" s="8"/>
      <c r="K68" s="8"/>
      <c r="L68" s="10"/>
      <c r="M68" s="8"/>
      <c r="N68" s="10"/>
      <c r="O68" s="10"/>
      <c r="P68" s="10"/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/>
      <c r="L69" s="10"/>
      <c r="M69" s="8"/>
      <c r="N69" s="10"/>
      <c r="O69" s="10"/>
      <c r="P69" s="10"/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16" t="s">
        <v>40</v>
      </c>
      <c r="D75" s="317"/>
      <c r="E75" s="317"/>
      <c r="F75" s="318"/>
      <c r="G75" s="313">
        <f>SUM(G59:G74)</f>
        <v>0</v>
      </c>
      <c r="H75" s="8"/>
      <c r="K75" s="8"/>
      <c r="L75" s="316" t="s">
        <v>40</v>
      </c>
      <c r="M75" s="317"/>
      <c r="N75" s="317"/>
      <c r="O75" s="318"/>
      <c r="P75" s="313">
        <f>SUM(P59:P74)</f>
        <v>0</v>
      </c>
      <c r="Q75" s="8"/>
    </row>
    <row r="76" spans="2:17" x14ac:dyDescent="0.25">
      <c r="B76" s="8"/>
      <c r="C76" s="319"/>
      <c r="D76" s="320"/>
      <c r="E76" s="320"/>
      <c r="F76" s="321"/>
      <c r="G76" s="314"/>
      <c r="H76" s="8"/>
      <c r="K76" s="8"/>
      <c r="L76" s="319"/>
      <c r="M76" s="320"/>
      <c r="N76" s="320"/>
      <c r="O76" s="321"/>
      <c r="P76" s="314"/>
      <c r="Q76" s="8"/>
    </row>
    <row r="82" spans="2:17" ht="27" x14ac:dyDescent="0.35">
      <c r="C82" s="315" t="s">
        <v>92</v>
      </c>
      <c r="D82" s="315"/>
      <c r="E82" s="315"/>
      <c r="F82" s="54"/>
      <c r="L82" s="315" t="s">
        <v>93</v>
      </c>
      <c r="M82" s="315"/>
      <c r="N82" s="315"/>
      <c r="O82" s="54"/>
    </row>
    <row r="83" spans="2:17" ht="27" x14ac:dyDescent="0.35">
      <c r="C83" s="315"/>
      <c r="D83" s="315"/>
      <c r="E83" s="315"/>
      <c r="F83" s="54"/>
      <c r="L83" s="315"/>
      <c r="M83" s="315"/>
      <c r="N83" s="315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783</v>
      </c>
      <c r="M85" s="35" t="s">
        <v>784</v>
      </c>
      <c r="N85" s="35" t="s">
        <v>75</v>
      </c>
      <c r="O85" s="35" t="s">
        <v>791</v>
      </c>
      <c r="P85" s="35" t="s">
        <v>77</v>
      </c>
      <c r="Q85" s="35"/>
    </row>
    <row r="86" spans="2:17" x14ac:dyDescent="0.25">
      <c r="B86" s="8"/>
      <c r="C86" s="10"/>
      <c r="D86" s="8"/>
      <c r="E86" s="10"/>
      <c r="F86" s="10"/>
      <c r="G86" s="10"/>
      <c r="H86" s="8"/>
      <c r="K86" s="8" t="s">
        <v>12</v>
      </c>
      <c r="L86" s="10"/>
      <c r="M86" s="8"/>
      <c r="N86" s="10"/>
      <c r="O86" s="10"/>
      <c r="P86" s="10"/>
      <c r="Q86" s="8"/>
    </row>
    <row r="87" spans="2:17" x14ac:dyDescent="0.25">
      <c r="B87" s="8"/>
      <c r="C87" s="10"/>
      <c r="D87" s="8"/>
      <c r="E87" s="10"/>
      <c r="F87" s="10"/>
      <c r="G87" s="10"/>
      <c r="H87" s="8"/>
      <c r="K87" s="8" t="s">
        <v>782</v>
      </c>
      <c r="L87" s="10">
        <v>40</v>
      </c>
      <c r="M87" s="8"/>
      <c r="N87" s="10"/>
      <c r="O87" s="10"/>
      <c r="P87" s="10">
        <f>O87+N87+M87+L87</f>
        <v>40</v>
      </c>
      <c r="Q87" s="8"/>
    </row>
    <row r="88" spans="2:17" x14ac:dyDescent="0.25">
      <c r="B88" s="8"/>
      <c r="C88" s="10"/>
      <c r="D88" s="8"/>
      <c r="E88" s="10"/>
      <c r="F88" s="10"/>
      <c r="G88" s="10"/>
      <c r="H88" s="8"/>
      <c r="K88" s="8" t="s">
        <v>22</v>
      </c>
      <c r="L88" s="10">
        <v>10</v>
      </c>
      <c r="M88" s="8">
        <v>50</v>
      </c>
      <c r="N88" s="10"/>
      <c r="O88" s="10"/>
      <c r="P88" s="10">
        <f t="shared" ref="P88:P106" si="0">O88+N88+M88+L88</f>
        <v>60</v>
      </c>
      <c r="Q88" s="8"/>
    </row>
    <row r="89" spans="2:17" x14ac:dyDescent="0.25">
      <c r="B89" s="8"/>
      <c r="C89" s="10"/>
      <c r="D89" s="8"/>
      <c r="E89" s="10"/>
      <c r="F89" s="10"/>
      <c r="G89" s="10"/>
      <c r="H89" s="8"/>
      <c r="K89" s="8" t="s">
        <v>743</v>
      </c>
      <c r="L89" s="10">
        <v>40</v>
      </c>
      <c r="M89" s="8"/>
      <c r="N89" s="10"/>
      <c r="O89" s="10"/>
      <c r="P89" s="10">
        <f t="shared" si="0"/>
        <v>40</v>
      </c>
      <c r="Q89" s="8"/>
    </row>
    <row r="90" spans="2:17" x14ac:dyDescent="0.25">
      <c r="B90" s="8"/>
      <c r="C90" s="10"/>
      <c r="D90" s="8"/>
      <c r="E90" s="10"/>
      <c r="F90" s="10"/>
      <c r="G90" s="10"/>
      <c r="H90" s="8"/>
      <c r="K90" s="8" t="s">
        <v>70</v>
      </c>
      <c r="L90" s="10"/>
      <c r="M90" s="8"/>
      <c r="N90" s="10"/>
      <c r="O90" s="10"/>
      <c r="P90" s="10">
        <f t="shared" si="0"/>
        <v>0</v>
      </c>
      <c r="Q90" s="8"/>
    </row>
    <row r="91" spans="2:17" x14ac:dyDescent="0.25">
      <c r="B91" s="8"/>
      <c r="C91" s="10"/>
      <c r="D91" s="8"/>
      <c r="E91" s="10"/>
      <c r="F91" s="10"/>
      <c r="G91" s="10"/>
      <c r="H91" s="8"/>
      <c r="K91" s="8" t="s">
        <v>23</v>
      </c>
      <c r="L91" s="10"/>
      <c r="M91" s="8">
        <v>50</v>
      </c>
      <c r="N91" s="10"/>
      <c r="O91" s="10"/>
      <c r="P91" s="10">
        <f t="shared" si="0"/>
        <v>50</v>
      </c>
      <c r="Q91" s="8"/>
    </row>
    <row r="92" spans="2:17" x14ac:dyDescent="0.25">
      <c r="B92" s="8"/>
      <c r="C92" s="10"/>
      <c r="D92" s="8"/>
      <c r="E92" s="10"/>
      <c r="F92" s="10"/>
      <c r="G92" s="10"/>
      <c r="H92" s="8"/>
      <c r="K92" s="8" t="s">
        <v>34</v>
      </c>
      <c r="L92" s="10"/>
      <c r="M92" s="8"/>
      <c r="N92" s="10"/>
      <c r="O92" s="10"/>
      <c r="P92" s="10">
        <f t="shared" si="0"/>
        <v>0</v>
      </c>
      <c r="Q92" s="8"/>
    </row>
    <row r="93" spans="2:17" x14ac:dyDescent="0.25">
      <c r="B93" s="8"/>
      <c r="C93" s="10"/>
      <c r="D93" s="8"/>
      <c r="E93" s="10"/>
      <c r="F93" s="10"/>
      <c r="G93" s="10"/>
      <c r="H93" s="8"/>
      <c r="K93" s="8" t="s">
        <v>71</v>
      </c>
      <c r="L93" s="10"/>
      <c r="M93" s="8"/>
      <c r="N93" s="10"/>
      <c r="O93" s="10"/>
      <c r="P93" s="10">
        <f t="shared" si="0"/>
        <v>0</v>
      </c>
      <c r="Q93" s="8"/>
    </row>
    <row r="94" spans="2:17" x14ac:dyDescent="0.25">
      <c r="B94" s="8"/>
      <c r="C94" s="10"/>
      <c r="D94" s="8"/>
      <c r="E94" s="10"/>
      <c r="F94" s="10"/>
      <c r="G94" s="10"/>
      <c r="H94" s="8"/>
      <c r="K94" s="8" t="s">
        <v>72</v>
      </c>
      <c r="L94" s="10"/>
      <c r="M94" s="8"/>
      <c r="N94" s="10"/>
      <c r="O94" s="10"/>
      <c r="P94" s="10">
        <f t="shared" si="0"/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 t="s">
        <v>770</v>
      </c>
      <c r="L95" s="10"/>
      <c r="M95" s="8">
        <v>100</v>
      </c>
      <c r="N95" s="10"/>
      <c r="O95" s="10"/>
      <c r="P95" s="10">
        <f t="shared" si="0"/>
        <v>100</v>
      </c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 t="s">
        <v>771</v>
      </c>
      <c r="L96" s="10"/>
      <c r="M96" s="8">
        <v>500</v>
      </c>
      <c r="N96" s="10"/>
      <c r="O96" s="10"/>
      <c r="P96" s="10">
        <f t="shared" si="0"/>
        <v>500</v>
      </c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 t="s">
        <v>790</v>
      </c>
      <c r="L97" s="10"/>
      <c r="M97" s="8"/>
      <c r="N97" s="10"/>
      <c r="O97" s="10">
        <v>1500</v>
      </c>
      <c r="P97" s="10">
        <f t="shared" si="0"/>
        <v>1500</v>
      </c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 t="s">
        <v>800</v>
      </c>
      <c r="L98" s="10"/>
      <c r="M98" s="8">
        <v>500</v>
      </c>
      <c r="N98" s="10"/>
      <c r="O98" s="10"/>
      <c r="P98" s="10">
        <f t="shared" si="0"/>
        <v>500</v>
      </c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 t="s">
        <v>777</v>
      </c>
      <c r="L99" s="10"/>
      <c r="M99" s="8">
        <v>100</v>
      </c>
      <c r="N99" s="10"/>
      <c r="O99" s="10"/>
      <c r="P99" s="10">
        <f t="shared" si="0"/>
        <v>100</v>
      </c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 t="s">
        <v>830</v>
      </c>
      <c r="L100" s="10"/>
      <c r="M100" s="8">
        <v>500</v>
      </c>
      <c r="N100" s="10"/>
      <c r="O100" s="10"/>
      <c r="P100" s="10">
        <f t="shared" si="0"/>
        <v>500</v>
      </c>
      <c r="Q100" s="8"/>
    </row>
    <row r="101" spans="2:17" x14ac:dyDescent="0.25">
      <c r="B101" s="8"/>
      <c r="C101" s="10"/>
      <c r="D101" s="8"/>
      <c r="E101" s="10"/>
      <c r="F101" s="10"/>
      <c r="G101" s="10"/>
      <c r="H101" s="8"/>
      <c r="K101" s="8" t="s">
        <v>22</v>
      </c>
      <c r="L101" s="10">
        <v>10</v>
      </c>
      <c r="M101" s="10"/>
      <c r="N101" s="10"/>
      <c r="O101" s="10"/>
      <c r="P101" s="10">
        <f t="shared" si="0"/>
        <v>10</v>
      </c>
      <c r="Q101" s="8"/>
    </row>
    <row r="102" spans="2:17" x14ac:dyDescent="0.25">
      <c r="B102" s="8"/>
      <c r="C102" s="10"/>
      <c r="D102" s="8"/>
      <c r="E102" s="10"/>
      <c r="F102" s="10"/>
      <c r="G102" s="10"/>
      <c r="H102" s="8"/>
      <c r="K102" s="8" t="s">
        <v>743</v>
      </c>
      <c r="L102" s="10">
        <v>20</v>
      </c>
      <c r="M102" s="10"/>
      <c r="N102" s="10"/>
      <c r="O102" s="10"/>
      <c r="P102" s="10">
        <f t="shared" si="0"/>
        <v>20</v>
      </c>
      <c r="Q102" s="8"/>
    </row>
    <row r="103" spans="2:17" x14ac:dyDescent="0.25">
      <c r="B103" s="8"/>
      <c r="C103" s="10"/>
      <c r="D103" s="8"/>
      <c r="E103" s="10"/>
      <c r="F103" s="10"/>
      <c r="G103" s="10"/>
      <c r="H103" s="8"/>
      <c r="K103" s="8" t="s">
        <v>782</v>
      </c>
      <c r="L103" s="10">
        <v>20</v>
      </c>
      <c r="M103" s="10"/>
      <c r="N103" s="10"/>
      <c r="O103" s="10"/>
      <c r="P103" s="10">
        <f t="shared" si="0"/>
        <v>20</v>
      </c>
      <c r="Q103" s="8"/>
    </row>
    <row r="104" spans="2:17" x14ac:dyDescent="0.25">
      <c r="B104" s="8"/>
      <c r="C104" s="10"/>
      <c r="D104" s="8"/>
      <c r="E104" s="10"/>
      <c r="F104" s="10"/>
      <c r="G104" s="10"/>
      <c r="H104" s="8"/>
      <c r="K104" s="8"/>
      <c r="L104" s="8"/>
      <c r="M104" s="10"/>
      <c r="N104" s="10"/>
      <c r="O104" s="10"/>
      <c r="P104" s="10">
        <f t="shared" si="0"/>
        <v>0</v>
      </c>
      <c r="Q104" s="8"/>
    </row>
    <row r="105" spans="2:17" x14ac:dyDescent="0.25">
      <c r="B105" s="8"/>
      <c r="C105" s="10"/>
      <c r="D105" s="8"/>
      <c r="E105" s="10"/>
      <c r="F105" s="10"/>
      <c r="G105" s="10"/>
      <c r="H105" s="8"/>
      <c r="K105" s="8"/>
      <c r="L105" s="8"/>
      <c r="M105" s="10"/>
      <c r="N105" s="10"/>
      <c r="O105" s="10"/>
      <c r="P105" s="10">
        <f t="shared" si="0"/>
        <v>0</v>
      </c>
      <c r="Q105" s="8"/>
    </row>
    <row r="106" spans="2:17" x14ac:dyDescent="0.25">
      <c r="B106" s="8"/>
      <c r="C106" s="10"/>
      <c r="D106" s="8"/>
      <c r="E106" s="8"/>
      <c r="F106" s="10"/>
      <c r="G106" s="10"/>
      <c r="H106" s="8"/>
      <c r="K106" s="8"/>
      <c r="L106" s="10"/>
      <c r="M106" s="10"/>
      <c r="N106" s="10"/>
      <c r="O106" s="10"/>
      <c r="P106" s="10">
        <f t="shared" si="0"/>
        <v>0</v>
      </c>
      <c r="Q106" s="8"/>
    </row>
    <row r="107" spans="2:17" x14ac:dyDescent="0.25">
      <c r="B107" s="8"/>
      <c r="C107" s="316" t="s">
        <v>40</v>
      </c>
      <c r="D107" s="317"/>
      <c r="E107" s="317"/>
      <c r="F107" s="318"/>
      <c r="G107" s="313">
        <f>SUM(G86:G106)</f>
        <v>0</v>
      </c>
      <c r="H107" s="8"/>
      <c r="K107" s="8"/>
      <c r="L107" s="316" t="s">
        <v>40</v>
      </c>
      <c r="M107" s="317"/>
      <c r="N107" s="317"/>
      <c r="O107" s="318"/>
      <c r="P107" s="313">
        <f>SUM(P86:P106)</f>
        <v>3440</v>
      </c>
      <c r="Q107" s="8"/>
    </row>
    <row r="108" spans="2:17" x14ac:dyDescent="0.25">
      <c r="B108" s="8"/>
      <c r="C108" s="319"/>
      <c r="D108" s="320"/>
      <c r="E108" s="320"/>
      <c r="F108" s="321"/>
      <c r="G108" s="314"/>
      <c r="H108" s="8"/>
      <c r="K108" s="8"/>
      <c r="L108" s="319"/>
      <c r="M108" s="320"/>
      <c r="N108" s="320"/>
      <c r="O108" s="321"/>
      <c r="P108" s="314"/>
      <c r="Q108" s="8"/>
    </row>
    <row r="115" spans="2:17" ht="27" x14ac:dyDescent="0.35">
      <c r="C115" s="315" t="s">
        <v>844</v>
      </c>
      <c r="D115" s="315"/>
      <c r="E115" s="315"/>
      <c r="F115" s="54"/>
      <c r="L115" s="315" t="s">
        <v>99</v>
      </c>
      <c r="M115" s="315"/>
      <c r="N115" s="315"/>
      <c r="O115" s="54"/>
    </row>
    <row r="116" spans="2:17" ht="27" x14ac:dyDescent="0.35">
      <c r="C116" s="315"/>
      <c r="D116" s="315"/>
      <c r="E116" s="315"/>
      <c r="F116" s="54"/>
      <c r="L116" s="315"/>
      <c r="M116" s="315"/>
      <c r="N116" s="315"/>
      <c r="O116" s="54"/>
    </row>
    <row r="117" spans="2:17" ht="27" x14ac:dyDescent="0.35">
      <c r="C117" s="63"/>
      <c r="D117" s="63"/>
      <c r="E117" s="54"/>
      <c r="F117" s="54"/>
      <c r="L117" s="63"/>
      <c r="M117" s="63"/>
      <c r="N117" s="54"/>
      <c r="O117" s="54"/>
    </row>
    <row r="118" spans="2:17" x14ac:dyDescent="0.25">
      <c r="B118" s="5" t="s">
        <v>68</v>
      </c>
      <c r="C118" s="35" t="s">
        <v>783</v>
      </c>
      <c r="D118" s="35" t="s">
        <v>784</v>
      </c>
      <c r="E118" s="35" t="s">
        <v>75</v>
      </c>
      <c r="F118" s="35" t="s">
        <v>791</v>
      </c>
      <c r="G118" s="35" t="s">
        <v>77</v>
      </c>
      <c r="H118" s="35"/>
      <c r="K118" s="5" t="s">
        <v>68</v>
      </c>
      <c r="L118" s="35" t="s">
        <v>73</v>
      </c>
      <c r="M118" s="35" t="s">
        <v>74</v>
      </c>
      <c r="N118" s="35" t="s">
        <v>75</v>
      </c>
      <c r="O118" s="35" t="s">
        <v>76</v>
      </c>
      <c r="P118" s="35" t="s">
        <v>77</v>
      </c>
      <c r="Q118" s="35"/>
    </row>
    <row r="119" spans="2:17" x14ac:dyDescent="0.25">
      <c r="B119" s="8" t="s">
        <v>12</v>
      </c>
      <c r="C119" s="216"/>
      <c r="D119" s="216"/>
      <c r="E119" s="216"/>
      <c r="F119" s="216"/>
      <c r="G119" s="216"/>
      <c r="H119" s="8"/>
      <c r="K119" s="8" t="s">
        <v>12</v>
      </c>
      <c r="L119" s="10"/>
      <c r="M119" s="8">
        <v>2</v>
      </c>
      <c r="N119" s="10"/>
      <c r="O119" s="10">
        <f>M119*N119</f>
        <v>0</v>
      </c>
      <c r="P119" s="10">
        <f>O119+L119</f>
        <v>0</v>
      </c>
      <c r="Q119" s="8"/>
    </row>
    <row r="120" spans="2:17" x14ac:dyDescent="0.25">
      <c r="B120" s="8" t="s">
        <v>782</v>
      </c>
      <c r="C120" s="216"/>
      <c r="D120" s="216"/>
      <c r="E120" s="216"/>
      <c r="F120" s="216"/>
      <c r="G120" s="216">
        <f>F120+E120+D120+C120</f>
        <v>0</v>
      </c>
      <c r="H120" s="8"/>
      <c r="K120" s="8" t="s">
        <v>69</v>
      </c>
      <c r="L120" s="10"/>
      <c r="M120" s="8"/>
      <c r="N120" s="10"/>
      <c r="O120" s="10">
        <f t="shared" ref="O120:O127" si="1">M120*N120</f>
        <v>0</v>
      </c>
      <c r="P120" s="10">
        <f>N120+L120</f>
        <v>0</v>
      </c>
      <c r="Q120" s="8"/>
    </row>
    <row r="121" spans="2:17" x14ac:dyDescent="0.25">
      <c r="B121" s="8" t="s">
        <v>22</v>
      </c>
      <c r="C121" s="216"/>
      <c r="D121" s="216"/>
      <c r="E121" s="216"/>
      <c r="F121" s="216"/>
      <c r="G121" s="216">
        <f t="shared" ref="G121:G139" si="2">F121+E121+D121+C121</f>
        <v>0</v>
      </c>
      <c r="H121" s="8"/>
      <c r="K121" s="8" t="s">
        <v>22</v>
      </c>
      <c r="L121" s="10"/>
      <c r="M121" s="8">
        <v>1</v>
      </c>
      <c r="N121" s="10"/>
      <c r="O121" s="10">
        <f t="shared" si="1"/>
        <v>0</v>
      </c>
      <c r="P121" s="10">
        <f>N121+L121</f>
        <v>0</v>
      </c>
      <c r="Q121" s="8"/>
    </row>
    <row r="122" spans="2:17" x14ac:dyDescent="0.25">
      <c r="B122" s="8" t="s">
        <v>743</v>
      </c>
      <c r="C122" s="216"/>
      <c r="D122" s="216"/>
      <c r="E122" s="216"/>
      <c r="F122" s="216"/>
      <c r="G122" s="216">
        <f t="shared" si="2"/>
        <v>0</v>
      </c>
      <c r="H122" s="8"/>
      <c r="K122" s="8" t="s">
        <v>13</v>
      </c>
      <c r="L122" s="10"/>
      <c r="M122" s="8">
        <v>2</v>
      </c>
      <c r="N122" s="10"/>
      <c r="O122" s="10">
        <f t="shared" si="1"/>
        <v>0</v>
      </c>
      <c r="P122" s="10">
        <f>N122+L122</f>
        <v>0</v>
      </c>
      <c r="Q122" s="8"/>
    </row>
    <row r="123" spans="2:17" x14ac:dyDescent="0.25">
      <c r="B123" s="8" t="s">
        <v>70</v>
      </c>
      <c r="C123" s="216"/>
      <c r="D123" s="216"/>
      <c r="E123" s="216"/>
      <c r="F123" s="216">
        <v>20</v>
      </c>
      <c r="G123" s="216">
        <f t="shared" si="2"/>
        <v>20</v>
      </c>
      <c r="H123" s="8"/>
      <c r="K123" s="8" t="s">
        <v>70</v>
      </c>
      <c r="L123" s="10"/>
      <c r="M123" s="8">
        <v>2</v>
      </c>
      <c r="N123" s="10"/>
      <c r="O123" s="10">
        <f t="shared" si="1"/>
        <v>0</v>
      </c>
      <c r="P123" s="10">
        <f>N123+L123</f>
        <v>0</v>
      </c>
      <c r="Q123" s="8"/>
    </row>
    <row r="124" spans="2:17" x14ac:dyDescent="0.25">
      <c r="B124" s="8" t="s">
        <v>23</v>
      </c>
      <c r="C124" s="216"/>
      <c r="D124" s="216">
        <v>100</v>
      </c>
      <c r="E124" s="216"/>
      <c r="F124" s="216"/>
      <c r="G124" s="216">
        <f t="shared" si="2"/>
        <v>100</v>
      </c>
      <c r="H124" s="8"/>
      <c r="K124" s="8" t="s">
        <v>23</v>
      </c>
      <c r="L124" s="10"/>
      <c r="M124" s="8">
        <v>1</v>
      </c>
      <c r="N124" s="10"/>
      <c r="O124" s="10">
        <f t="shared" si="1"/>
        <v>0</v>
      </c>
      <c r="P124" s="10">
        <f>N124*M124+L124</f>
        <v>0</v>
      </c>
      <c r="Q124" s="8"/>
    </row>
    <row r="125" spans="2:17" x14ac:dyDescent="0.25">
      <c r="B125" s="8" t="s">
        <v>13</v>
      </c>
      <c r="C125" s="216"/>
      <c r="D125" s="216"/>
      <c r="E125" s="216"/>
      <c r="F125" s="216">
        <v>20</v>
      </c>
      <c r="G125" s="216">
        <f t="shared" si="2"/>
        <v>20</v>
      </c>
      <c r="H125" s="8"/>
      <c r="K125" s="8" t="s">
        <v>34</v>
      </c>
      <c r="L125" s="10"/>
      <c r="M125" s="8">
        <v>1</v>
      </c>
      <c r="N125" s="10"/>
      <c r="O125" s="10">
        <f t="shared" si="1"/>
        <v>0</v>
      </c>
      <c r="P125" s="10">
        <f>N125*M125+L125</f>
        <v>0</v>
      </c>
      <c r="Q125" s="8"/>
    </row>
    <row r="126" spans="2:17" x14ac:dyDescent="0.25">
      <c r="B126" s="8" t="s">
        <v>71</v>
      </c>
      <c r="C126" s="216"/>
      <c r="D126" s="216"/>
      <c r="E126" s="216"/>
      <c r="F126" s="216"/>
      <c r="G126" s="216">
        <f t="shared" si="2"/>
        <v>0</v>
      </c>
      <c r="H126" s="8"/>
      <c r="K126" s="8" t="s">
        <v>71</v>
      </c>
      <c r="L126" s="10"/>
      <c r="M126" s="8">
        <v>1</v>
      </c>
      <c r="N126" s="10"/>
      <c r="O126" s="10">
        <f t="shared" si="1"/>
        <v>0</v>
      </c>
      <c r="P126" s="10">
        <f>N126*M126+L126</f>
        <v>0</v>
      </c>
      <c r="Q126" s="8"/>
    </row>
    <row r="127" spans="2:17" x14ac:dyDescent="0.25">
      <c r="B127" s="8" t="s">
        <v>72</v>
      </c>
      <c r="C127" s="216"/>
      <c r="D127" s="216">
        <v>100</v>
      </c>
      <c r="E127" s="216"/>
      <c r="F127" s="216"/>
      <c r="G127" s="216">
        <f t="shared" si="2"/>
        <v>100</v>
      </c>
      <c r="H127" s="8"/>
      <c r="K127" s="8" t="s">
        <v>72</v>
      </c>
      <c r="L127" s="10"/>
      <c r="M127" s="8">
        <v>1</v>
      </c>
      <c r="N127" s="10"/>
      <c r="O127" s="10">
        <f t="shared" si="1"/>
        <v>0</v>
      </c>
      <c r="P127" s="10">
        <f>N127*M127+L127</f>
        <v>0</v>
      </c>
      <c r="Q127" s="8"/>
    </row>
    <row r="128" spans="2:17" x14ac:dyDescent="0.25">
      <c r="B128" s="8" t="s">
        <v>770</v>
      </c>
      <c r="C128" s="216"/>
      <c r="D128" s="216"/>
      <c r="E128" s="216"/>
      <c r="F128" s="216"/>
      <c r="G128" s="216">
        <f t="shared" si="2"/>
        <v>0</v>
      </c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 t="s">
        <v>771</v>
      </c>
      <c r="C129" s="216"/>
      <c r="D129" s="216"/>
      <c r="E129" s="216"/>
      <c r="F129" s="216"/>
      <c r="G129" s="216">
        <f t="shared" si="2"/>
        <v>0</v>
      </c>
      <c r="H129" s="8"/>
      <c r="K129" s="8"/>
      <c r="L129" s="10"/>
      <c r="M129" s="8"/>
      <c r="N129" s="10"/>
      <c r="O129" s="10"/>
      <c r="P129" s="10"/>
      <c r="Q129" s="8"/>
    </row>
    <row r="130" spans="2:17" x14ac:dyDescent="0.25">
      <c r="B130" s="8" t="s">
        <v>790</v>
      </c>
      <c r="C130" s="216"/>
      <c r="D130" s="216"/>
      <c r="E130" s="216"/>
      <c r="F130" s="216"/>
      <c r="G130" s="216">
        <f t="shared" si="2"/>
        <v>0</v>
      </c>
      <c r="H130" s="8"/>
      <c r="K130" s="8"/>
      <c r="L130" s="10"/>
      <c r="M130" s="8"/>
      <c r="N130" s="10"/>
      <c r="O130" s="10"/>
      <c r="P130" s="10"/>
      <c r="Q130" s="8"/>
    </row>
    <row r="131" spans="2:17" x14ac:dyDescent="0.25">
      <c r="B131" s="8" t="s">
        <v>800</v>
      </c>
      <c r="C131" s="216"/>
      <c r="D131" s="216"/>
      <c r="E131" s="216"/>
      <c r="F131" s="216"/>
      <c r="G131" s="216">
        <f t="shared" si="2"/>
        <v>0</v>
      </c>
      <c r="H131" s="8"/>
      <c r="K131" s="8"/>
      <c r="L131" s="10"/>
      <c r="M131" s="8"/>
      <c r="N131" s="10"/>
      <c r="O131" s="10"/>
      <c r="P131" s="10"/>
      <c r="Q131" s="8"/>
    </row>
    <row r="132" spans="2:17" x14ac:dyDescent="0.25">
      <c r="B132" s="8" t="s">
        <v>777</v>
      </c>
      <c r="C132" s="216"/>
      <c r="D132" s="216"/>
      <c r="E132" s="216"/>
      <c r="F132" s="216"/>
      <c r="G132" s="216">
        <f t="shared" si="2"/>
        <v>0</v>
      </c>
      <c r="H132" s="8"/>
      <c r="K132" s="8"/>
      <c r="L132" s="10"/>
      <c r="M132" s="8"/>
      <c r="N132" s="10"/>
      <c r="O132" s="10"/>
      <c r="P132" s="10"/>
      <c r="Q132" s="8"/>
    </row>
    <row r="133" spans="2:17" x14ac:dyDescent="0.25">
      <c r="B133" s="8" t="s">
        <v>830</v>
      </c>
      <c r="C133" s="216"/>
      <c r="D133" s="216"/>
      <c r="E133" s="216"/>
      <c r="F133" s="216"/>
      <c r="G133" s="216">
        <f t="shared" si="2"/>
        <v>0</v>
      </c>
      <c r="H133" s="8"/>
      <c r="K133" s="8"/>
      <c r="L133" s="10"/>
      <c r="M133" s="8"/>
      <c r="N133" s="10"/>
      <c r="O133" s="10"/>
      <c r="P133" s="10"/>
      <c r="Q133" s="8"/>
    </row>
    <row r="134" spans="2:17" x14ac:dyDescent="0.25">
      <c r="B134" s="8" t="s">
        <v>22</v>
      </c>
      <c r="C134" s="216"/>
      <c r="D134" s="216">
        <v>100</v>
      </c>
      <c r="E134" s="216"/>
      <c r="F134" s="216"/>
      <c r="G134" s="216">
        <f t="shared" si="2"/>
        <v>100</v>
      </c>
      <c r="H134" s="8"/>
      <c r="K134" s="8"/>
      <c r="L134" s="10"/>
      <c r="M134" s="8"/>
      <c r="N134" s="8"/>
      <c r="O134" s="10"/>
      <c r="P134" s="10"/>
      <c r="Q134" s="8"/>
    </row>
    <row r="135" spans="2:17" ht="15" customHeight="1" x14ac:dyDescent="0.25">
      <c r="B135" s="8" t="s">
        <v>743</v>
      </c>
      <c r="C135" s="216"/>
      <c r="D135" s="216"/>
      <c r="E135" s="216"/>
      <c r="F135" s="216"/>
      <c r="G135" s="216">
        <f t="shared" si="2"/>
        <v>0</v>
      </c>
      <c r="H135" s="8"/>
      <c r="K135" s="8"/>
      <c r="L135" s="316" t="s">
        <v>40</v>
      </c>
      <c r="M135" s="317"/>
      <c r="N135" s="317"/>
      <c r="O135" s="318"/>
      <c r="P135" s="313">
        <f>SUM(P119:P134)</f>
        <v>0</v>
      </c>
      <c r="Q135" s="8"/>
    </row>
    <row r="136" spans="2:17" ht="15" customHeight="1" x14ac:dyDescent="0.25">
      <c r="B136" s="8" t="s">
        <v>782</v>
      </c>
      <c r="C136" s="216"/>
      <c r="D136" s="216"/>
      <c r="E136" s="216"/>
      <c r="F136" s="216"/>
      <c r="G136" s="216">
        <f t="shared" si="2"/>
        <v>0</v>
      </c>
      <c r="H136" s="8"/>
      <c r="K136" s="8"/>
      <c r="L136" s="319"/>
      <c r="M136" s="320"/>
      <c r="N136" s="320"/>
      <c r="O136" s="321"/>
      <c r="P136" s="314"/>
      <c r="Q136" s="8"/>
    </row>
    <row r="137" spans="2:17" x14ac:dyDescent="0.25">
      <c r="B137" s="8"/>
      <c r="C137" s="8"/>
      <c r="D137" s="10"/>
      <c r="E137" s="10"/>
      <c r="F137" s="10"/>
      <c r="G137" s="216">
        <f t="shared" si="2"/>
        <v>0</v>
      </c>
      <c r="H137" s="8"/>
    </row>
    <row r="138" spans="2:17" x14ac:dyDescent="0.25">
      <c r="B138" s="8"/>
      <c r="C138" s="8"/>
      <c r="D138" s="10"/>
      <c r="E138" s="10"/>
      <c r="F138" s="10"/>
      <c r="G138" s="216">
        <f t="shared" si="2"/>
        <v>0</v>
      </c>
      <c r="H138" s="8"/>
    </row>
    <row r="139" spans="2:17" x14ac:dyDescent="0.25">
      <c r="B139" s="8"/>
      <c r="C139" s="10"/>
      <c r="D139" s="10"/>
      <c r="E139" s="10"/>
      <c r="F139" s="10"/>
      <c r="G139" s="216">
        <f t="shared" si="2"/>
        <v>0</v>
      </c>
      <c r="H139" s="8"/>
    </row>
    <row r="140" spans="2:17" x14ac:dyDescent="0.25">
      <c r="B140" s="8"/>
      <c r="C140" s="316" t="s">
        <v>40</v>
      </c>
      <c r="D140" s="317"/>
      <c r="E140" s="317"/>
      <c r="F140" s="318"/>
      <c r="G140" s="322">
        <f>SUM(G119:G139)</f>
        <v>340</v>
      </c>
      <c r="H140" s="8"/>
    </row>
    <row r="141" spans="2:17" x14ac:dyDescent="0.25">
      <c r="B141" s="8"/>
      <c r="C141" s="319"/>
      <c r="D141" s="320"/>
      <c r="E141" s="320"/>
      <c r="F141" s="321"/>
      <c r="G141" s="323"/>
      <c r="H141" s="8"/>
    </row>
    <row r="142" spans="2:17" x14ac:dyDescent="0.25">
      <c r="G142" s="212">
        <f>G140</f>
        <v>340</v>
      </c>
    </row>
    <row r="143" spans="2:17" ht="27" x14ac:dyDescent="0.35">
      <c r="C143" s="315" t="s">
        <v>96</v>
      </c>
      <c r="D143" s="315"/>
      <c r="E143" s="315"/>
      <c r="F143" s="54"/>
      <c r="L143" s="315" t="s">
        <v>0</v>
      </c>
      <c r="M143" s="315"/>
      <c r="N143" s="315"/>
      <c r="O143" s="54"/>
    </row>
    <row r="144" spans="2:17" ht="27" x14ac:dyDescent="0.35">
      <c r="C144" s="315"/>
      <c r="D144" s="315"/>
      <c r="E144" s="315"/>
      <c r="F144" s="54"/>
      <c r="L144" s="315"/>
      <c r="M144" s="315"/>
      <c r="N144" s="315"/>
      <c r="O144" s="54"/>
    </row>
    <row r="145" spans="2:17" ht="27" x14ac:dyDescent="0.35">
      <c r="C145" s="63"/>
      <c r="D145" s="63"/>
      <c r="E145" s="54"/>
      <c r="F145" s="54"/>
      <c r="L145" s="63"/>
      <c r="M145" s="63"/>
      <c r="N145" s="54"/>
      <c r="O145" s="54"/>
    </row>
    <row r="146" spans="2:17" x14ac:dyDescent="0.25">
      <c r="B146" s="5" t="s">
        <v>68</v>
      </c>
      <c r="C146" s="35" t="s">
        <v>73</v>
      </c>
      <c r="D146" s="35" t="s">
        <v>74</v>
      </c>
      <c r="E146" s="35" t="s">
        <v>75</v>
      </c>
      <c r="F146" s="35" t="s">
        <v>76</v>
      </c>
      <c r="G146" s="35" t="s">
        <v>77</v>
      </c>
      <c r="H146" s="35"/>
      <c r="K146" s="5" t="s">
        <v>68</v>
      </c>
      <c r="L146" s="35" t="s">
        <v>73</v>
      </c>
      <c r="M146" s="35" t="s">
        <v>74</v>
      </c>
      <c r="N146" s="35" t="s">
        <v>75</v>
      </c>
      <c r="O146" s="35" t="s">
        <v>76</v>
      </c>
      <c r="P146" s="35" t="s">
        <v>77</v>
      </c>
      <c r="Q146" s="35"/>
    </row>
    <row r="147" spans="2:17" x14ac:dyDescent="0.25">
      <c r="B147" s="8" t="s">
        <v>12</v>
      </c>
      <c r="C147" s="10"/>
      <c r="D147" s="8">
        <v>2</v>
      </c>
      <c r="E147" s="10"/>
      <c r="F147" s="10">
        <f>D147*E147</f>
        <v>0</v>
      </c>
      <c r="G147" s="10">
        <f>F147+C147</f>
        <v>0</v>
      </c>
      <c r="H147" s="8"/>
      <c r="K147" s="8" t="s">
        <v>12</v>
      </c>
      <c r="L147" s="10"/>
      <c r="M147" s="8">
        <v>2</v>
      </c>
      <c r="N147" s="10"/>
      <c r="O147" s="10">
        <f>M147*N147</f>
        <v>0</v>
      </c>
      <c r="P147" s="10">
        <f>O147+L147</f>
        <v>0</v>
      </c>
      <c r="Q147" s="8"/>
    </row>
    <row r="148" spans="2:17" x14ac:dyDescent="0.25">
      <c r="B148" s="8" t="s">
        <v>69</v>
      </c>
      <c r="C148" s="10"/>
      <c r="D148" s="8"/>
      <c r="E148" s="10"/>
      <c r="F148" s="10">
        <f t="shared" ref="F148:F155" si="3">D148*E148</f>
        <v>0</v>
      </c>
      <c r="G148" s="10">
        <f>E148+C148</f>
        <v>0</v>
      </c>
      <c r="H148" s="8"/>
      <c r="K148" s="8" t="s">
        <v>69</v>
      </c>
      <c r="L148" s="10"/>
      <c r="M148" s="8"/>
      <c r="N148" s="10"/>
      <c r="O148" s="10">
        <f t="shared" ref="O148:O155" si="4">M148*N148</f>
        <v>0</v>
      </c>
      <c r="P148" s="10">
        <f>N148+L148</f>
        <v>0</v>
      </c>
      <c r="Q148" s="8"/>
    </row>
    <row r="149" spans="2:17" x14ac:dyDescent="0.25">
      <c r="B149" s="8" t="s">
        <v>22</v>
      </c>
      <c r="C149" s="10"/>
      <c r="D149" s="8">
        <v>1</v>
      </c>
      <c r="E149" s="10"/>
      <c r="F149" s="10">
        <f t="shared" si="3"/>
        <v>0</v>
      </c>
      <c r="G149" s="10">
        <f>E149+C149</f>
        <v>0</v>
      </c>
      <c r="H149" s="8"/>
      <c r="K149" s="8" t="s">
        <v>22</v>
      </c>
      <c r="L149" s="10"/>
      <c r="M149" s="8">
        <v>1</v>
      </c>
      <c r="N149" s="10"/>
      <c r="O149" s="10">
        <f t="shared" si="4"/>
        <v>0</v>
      </c>
      <c r="P149" s="10">
        <f>N149+L149</f>
        <v>0</v>
      </c>
      <c r="Q149" s="8"/>
    </row>
    <row r="150" spans="2:17" x14ac:dyDescent="0.25">
      <c r="B150" s="8" t="s">
        <v>13</v>
      </c>
      <c r="C150" s="10"/>
      <c r="D150" s="8">
        <v>2</v>
      </c>
      <c r="E150" s="10"/>
      <c r="F150" s="10">
        <f t="shared" si="3"/>
        <v>0</v>
      </c>
      <c r="G150" s="10">
        <f>E150+C150</f>
        <v>0</v>
      </c>
      <c r="H150" s="8"/>
      <c r="K150" s="8" t="s">
        <v>13</v>
      </c>
      <c r="L150" s="10"/>
      <c r="M150" s="8">
        <v>2</v>
      </c>
      <c r="N150" s="10"/>
      <c r="O150" s="10">
        <f t="shared" si="4"/>
        <v>0</v>
      </c>
      <c r="P150" s="10">
        <f>N150+L150</f>
        <v>0</v>
      </c>
      <c r="Q150" s="8"/>
    </row>
    <row r="151" spans="2:17" x14ac:dyDescent="0.25">
      <c r="B151" s="8" t="s">
        <v>70</v>
      </c>
      <c r="C151" s="10"/>
      <c r="D151" s="8">
        <v>2</v>
      </c>
      <c r="E151" s="10"/>
      <c r="F151" s="10">
        <f t="shared" si="3"/>
        <v>0</v>
      </c>
      <c r="G151" s="10">
        <f>E151+C151</f>
        <v>0</v>
      </c>
      <c r="H151" s="8"/>
      <c r="K151" s="8" t="s">
        <v>70</v>
      </c>
      <c r="L151" s="10"/>
      <c r="M151" s="8">
        <v>2</v>
      </c>
      <c r="N151" s="10"/>
      <c r="O151" s="10">
        <f t="shared" si="4"/>
        <v>0</v>
      </c>
      <c r="P151" s="10">
        <f>N151+L151</f>
        <v>0</v>
      </c>
      <c r="Q151" s="8"/>
    </row>
    <row r="152" spans="2:17" x14ac:dyDescent="0.25">
      <c r="B152" s="8" t="s">
        <v>23</v>
      </c>
      <c r="C152" s="10"/>
      <c r="D152" s="8">
        <v>1</v>
      </c>
      <c r="E152" s="10"/>
      <c r="F152" s="10">
        <f t="shared" si="3"/>
        <v>0</v>
      </c>
      <c r="G152" s="10">
        <f>E152*D152+C152</f>
        <v>0</v>
      </c>
      <c r="H152" s="8"/>
      <c r="K152" s="8" t="s">
        <v>23</v>
      </c>
      <c r="L152" s="10"/>
      <c r="M152" s="8">
        <v>1</v>
      </c>
      <c r="N152" s="10"/>
      <c r="O152" s="10">
        <f t="shared" si="4"/>
        <v>0</v>
      </c>
      <c r="P152" s="10">
        <f>N152*M152+L152</f>
        <v>0</v>
      </c>
      <c r="Q152" s="8"/>
    </row>
    <row r="153" spans="2:17" x14ac:dyDescent="0.25">
      <c r="B153" s="8" t="s">
        <v>34</v>
      </c>
      <c r="C153" s="10"/>
      <c r="D153" s="8">
        <v>1</v>
      </c>
      <c r="E153" s="10"/>
      <c r="F153" s="10">
        <f t="shared" si="3"/>
        <v>0</v>
      </c>
      <c r="G153" s="10">
        <f>E153*D153+C153</f>
        <v>0</v>
      </c>
      <c r="H153" s="8"/>
      <c r="K153" s="8" t="s">
        <v>34</v>
      </c>
      <c r="L153" s="10"/>
      <c r="M153" s="8">
        <v>1</v>
      </c>
      <c r="N153" s="10"/>
      <c r="O153" s="10">
        <f t="shared" si="4"/>
        <v>0</v>
      </c>
      <c r="P153" s="10">
        <f>N153*M153+L153</f>
        <v>0</v>
      </c>
      <c r="Q153" s="8"/>
    </row>
    <row r="154" spans="2:17" x14ac:dyDescent="0.25">
      <c r="B154" s="8" t="s">
        <v>71</v>
      </c>
      <c r="C154" s="10"/>
      <c r="D154" s="8">
        <v>1</v>
      </c>
      <c r="E154" s="10"/>
      <c r="F154" s="10">
        <f t="shared" si="3"/>
        <v>0</v>
      </c>
      <c r="G154" s="10">
        <f>E154*D154+C154</f>
        <v>0</v>
      </c>
      <c r="H154" s="8"/>
      <c r="K154" s="8" t="s">
        <v>71</v>
      </c>
      <c r="L154" s="10"/>
      <c r="M154" s="8">
        <v>1</v>
      </c>
      <c r="N154" s="10"/>
      <c r="O154" s="10">
        <f t="shared" si="4"/>
        <v>0</v>
      </c>
      <c r="P154" s="10">
        <f>N154*M154+L154</f>
        <v>0</v>
      </c>
      <c r="Q154" s="8"/>
    </row>
    <row r="155" spans="2:17" x14ac:dyDescent="0.25">
      <c r="B155" s="8" t="s">
        <v>72</v>
      </c>
      <c r="C155" s="10"/>
      <c r="D155" s="8">
        <v>1</v>
      </c>
      <c r="E155" s="10"/>
      <c r="F155" s="10">
        <f t="shared" si="3"/>
        <v>0</v>
      </c>
      <c r="G155" s="10">
        <f>E155*D155+C155</f>
        <v>0</v>
      </c>
      <c r="H155" s="8"/>
      <c r="K155" s="8" t="s">
        <v>72</v>
      </c>
      <c r="L155" s="10"/>
      <c r="M155" s="8">
        <v>1</v>
      </c>
      <c r="N155" s="10"/>
      <c r="O155" s="10">
        <f t="shared" si="4"/>
        <v>0</v>
      </c>
      <c r="P155" s="10">
        <f>N155*M155+L155</f>
        <v>0</v>
      </c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10"/>
      <c r="F157" s="10"/>
      <c r="G157" s="10"/>
      <c r="H157" s="8"/>
      <c r="K157" s="8"/>
      <c r="L157" s="10"/>
      <c r="M157" s="8"/>
      <c r="N157" s="10"/>
      <c r="O157" s="10"/>
      <c r="P157" s="10"/>
      <c r="Q157" s="8"/>
    </row>
    <row r="158" spans="2:17" x14ac:dyDescent="0.25">
      <c r="B158" s="8"/>
      <c r="C158" s="10"/>
      <c r="D158" s="8"/>
      <c r="E158" s="10"/>
      <c r="F158" s="10"/>
      <c r="G158" s="10"/>
      <c r="H158" s="8"/>
      <c r="K158" s="8"/>
      <c r="L158" s="10"/>
      <c r="M158" s="8"/>
      <c r="N158" s="10"/>
      <c r="O158" s="10"/>
      <c r="P158" s="10"/>
      <c r="Q158" s="8"/>
    </row>
    <row r="159" spans="2:17" x14ac:dyDescent="0.25">
      <c r="B159" s="8"/>
      <c r="C159" s="10"/>
      <c r="D159" s="8"/>
      <c r="E159" s="10"/>
      <c r="F159" s="10"/>
      <c r="G159" s="10"/>
      <c r="H159" s="8"/>
      <c r="K159" s="8"/>
      <c r="L159" s="10"/>
      <c r="M159" s="8"/>
      <c r="N159" s="10"/>
      <c r="O159" s="10"/>
      <c r="P159" s="10"/>
      <c r="Q159" s="8"/>
    </row>
    <row r="160" spans="2:17" x14ac:dyDescent="0.25">
      <c r="B160" s="8"/>
      <c r="C160" s="10"/>
      <c r="D160" s="8"/>
      <c r="E160" s="10"/>
      <c r="F160" s="10"/>
      <c r="G160" s="10"/>
      <c r="H160" s="8"/>
      <c r="K160" s="8"/>
      <c r="L160" s="10"/>
      <c r="M160" s="8"/>
      <c r="N160" s="10"/>
      <c r="O160" s="10"/>
      <c r="P160" s="10"/>
      <c r="Q160" s="8"/>
    </row>
    <row r="161" spans="2:17" x14ac:dyDescent="0.25">
      <c r="B161" s="8"/>
      <c r="C161" s="10"/>
      <c r="D161" s="8"/>
      <c r="E161" s="10"/>
      <c r="F161" s="10"/>
      <c r="G161" s="10"/>
      <c r="H161" s="8"/>
      <c r="K161" s="8"/>
      <c r="L161" s="10"/>
      <c r="M161" s="8"/>
      <c r="N161" s="10"/>
      <c r="O161" s="10"/>
      <c r="P161" s="10"/>
      <c r="Q161" s="8"/>
    </row>
    <row r="162" spans="2:17" x14ac:dyDescent="0.25">
      <c r="B162" s="8"/>
      <c r="C162" s="10"/>
      <c r="D162" s="8"/>
      <c r="E162" s="8"/>
      <c r="F162" s="10"/>
      <c r="G162" s="10"/>
      <c r="H162" s="8"/>
      <c r="K162" s="8"/>
      <c r="L162" s="10"/>
      <c r="M162" s="8"/>
      <c r="N162" s="8"/>
      <c r="O162" s="10"/>
      <c r="P162" s="10"/>
      <c r="Q162" s="8"/>
    </row>
    <row r="163" spans="2:17" x14ac:dyDescent="0.25">
      <c r="B163" s="8"/>
      <c r="C163" s="316" t="s">
        <v>40</v>
      </c>
      <c r="D163" s="317"/>
      <c r="E163" s="317"/>
      <c r="F163" s="318"/>
      <c r="G163" s="313">
        <f>SUM(G147:G162)</f>
        <v>0</v>
      </c>
      <c r="H163" s="8"/>
      <c r="K163" s="8"/>
      <c r="L163" s="316" t="s">
        <v>40</v>
      </c>
      <c r="M163" s="317"/>
      <c r="N163" s="317"/>
      <c r="O163" s="318"/>
      <c r="P163" s="313">
        <f>SUM(P147:P162)</f>
        <v>0</v>
      </c>
      <c r="Q163" s="8"/>
    </row>
    <row r="164" spans="2:17" x14ac:dyDescent="0.25">
      <c r="B164" s="8"/>
      <c r="C164" s="319"/>
      <c r="D164" s="320"/>
      <c r="E164" s="320"/>
      <c r="F164" s="321"/>
      <c r="G164" s="314"/>
      <c r="H164" s="8"/>
      <c r="K164" s="8"/>
      <c r="L164" s="319"/>
      <c r="M164" s="320"/>
      <c r="N164" s="320"/>
      <c r="O164" s="321"/>
      <c r="P164" s="314"/>
      <c r="Q164" s="8"/>
    </row>
  </sheetData>
  <mergeCells count="36">
    <mergeCell ref="P163:P164"/>
    <mergeCell ref="C115:E116"/>
    <mergeCell ref="L115:N116"/>
    <mergeCell ref="L135:O136"/>
    <mergeCell ref="P135:P136"/>
    <mergeCell ref="C143:E144"/>
    <mergeCell ref="L143:N144"/>
    <mergeCell ref="C163:F164"/>
    <mergeCell ref="G163:G164"/>
    <mergeCell ref="L163:O164"/>
    <mergeCell ref="C140:F141"/>
    <mergeCell ref="G140:G141"/>
    <mergeCell ref="P107:P108"/>
    <mergeCell ref="C55:E56"/>
    <mergeCell ref="L55:N56"/>
    <mergeCell ref="C75:F76"/>
    <mergeCell ref="G75:G76"/>
    <mergeCell ref="L75:O76"/>
    <mergeCell ref="P75:P76"/>
    <mergeCell ref="C82:E83"/>
    <mergeCell ref="L82:N83"/>
    <mergeCell ref="C107:F108"/>
    <mergeCell ref="G107:G108"/>
    <mergeCell ref="L107:O108"/>
    <mergeCell ref="P48:P49"/>
    <mergeCell ref="C1:E2"/>
    <mergeCell ref="L1:N2"/>
    <mergeCell ref="C21:F22"/>
    <mergeCell ref="G21:G22"/>
    <mergeCell ref="L21:O22"/>
    <mergeCell ref="P21:P22"/>
    <mergeCell ref="C28:E29"/>
    <mergeCell ref="L28:N29"/>
    <mergeCell ref="C48:F49"/>
    <mergeCell ref="G48:G49"/>
    <mergeCell ref="L48:O49"/>
  </mergeCells>
  <pageMargins left="0.7" right="0.7" top="0.75" bottom="0.75" header="0.3" footer="0.3"/>
  <pageSetup paperSize="9"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U168"/>
  <sheetViews>
    <sheetView topLeftCell="A111" zoomScale="118" zoomScaleNormal="118" workbookViewId="0">
      <selection activeCell="S143" sqref="R143:S143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25" x14ac:dyDescent="0.35">
      <c r="C1" s="312" t="s">
        <v>0</v>
      </c>
      <c r="D1" s="312"/>
      <c r="E1" s="312"/>
      <c r="F1" s="312"/>
      <c r="N1" s="312" t="s">
        <v>87</v>
      </c>
      <c r="O1" s="312"/>
      <c r="P1" s="312"/>
      <c r="Q1" s="312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x14ac:dyDescent="0.25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x14ac:dyDescent="0.25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x14ac:dyDescent="0.25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x14ac:dyDescent="0.25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x14ac:dyDescent="0.25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295" t="s">
        <v>18</v>
      </c>
      <c r="G26" s="296"/>
      <c r="H26" s="297"/>
      <c r="I26" s="51"/>
      <c r="J26" s="42">
        <f>G25-J24</f>
        <v>58.549999999999955</v>
      </c>
      <c r="Q26" s="295" t="s">
        <v>18</v>
      </c>
      <c r="R26" s="296"/>
      <c r="S26" s="297"/>
      <c r="T26" s="51"/>
      <c r="U26" s="42">
        <f>T24-U24</f>
        <v>115</v>
      </c>
    </row>
    <row r="30" spans="1:21" ht="23.25" x14ac:dyDescent="0.35">
      <c r="C30" s="312" t="s">
        <v>101</v>
      </c>
      <c r="D30" s="312"/>
      <c r="E30" s="312"/>
      <c r="F30" s="312"/>
      <c r="N30" s="312" t="s">
        <v>89</v>
      </c>
      <c r="O30" s="312"/>
      <c r="P30" s="312"/>
      <c r="Q30" s="312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295" t="s">
        <v>18</v>
      </c>
      <c r="G55" s="296"/>
      <c r="H55" s="297"/>
      <c r="I55" s="51"/>
      <c r="J55" s="42">
        <f>G54-J53</f>
        <v>0</v>
      </c>
      <c r="Q55" s="295" t="s">
        <v>18</v>
      </c>
      <c r="R55" s="296"/>
      <c r="S55" s="297"/>
      <c r="T55" s="51"/>
      <c r="U55" s="42">
        <f>R54-U53</f>
        <v>0</v>
      </c>
    </row>
    <row r="59" spans="1:21" ht="23.25" x14ac:dyDescent="0.35">
      <c r="C59" s="312" t="s">
        <v>97</v>
      </c>
      <c r="D59" s="312"/>
      <c r="E59" s="312"/>
      <c r="F59" s="312"/>
      <c r="N59" s="312" t="s">
        <v>91</v>
      </c>
      <c r="O59" s="312"/>
      <c r="P59" s="312"/>
      <c r="Q59" s="312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95" t="s">
        <v>18</v>
      </c>
      <c r="G84" s="296"/>
      <c r="H84" s="297"/>
      <c r="I84" s="51"/>
      <c r="J84" s="42">
        <f>G83-J82</f>
        <v>0</v>
      </c>
      <c r="Q84" s="295" t="s">
        <v>18</v>
      </c>
      <c r="R84" s="296"/>
      <c r="S84" s="297"/>
      <c r="T84" s="51"/>
      <c r="U84" s="42">
        <f>R83-U82</f>
        <v>0</v>
      </c>
    </row>
    <row r="87" spans="1:21" ht="23.25" x14ac:dyDescent="0.35">
      <c r="C87" s="312" t="s">
        <v>92</v>
      </c>
      <c r="D87" s="312"/>
      <c r="E87" s="312"/>
      <c r="F87" s="312"/>
      <c r="N87" s="312" t="s">
        <v>93</v>
      </c>
      <c r="O87" s="312"/>
      <c r="P87" s="312"/>
      <c r="Q87" s="312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95" t="s">
        <v>18</v>
      </c>
      <c r="G112" s="296"/>
      <c r="H112" s="297"/>
      <c r="I112" s="51"/>
      <c r="J112" s="42">
        <f>G111-J110</f>
        <v>0</v>
      </c>
      <c r="Q112" s="295" t="s">
        <v>18</v>
      </c>
      <c r="R112" s="296"/>
      <c r="S112" s="297"/>
      <c r="T112" s="51"/>
      <c r="U112" s="42">
        <f>R111-U110</f>
        <v>0</v>
      </c>
    </row>
    <row r="115" spans="1:21" ht="23.25" x14ac:dyDescent="0.35">
      <c r="C115" s="312" t="s">
        <v>94</v>
      </c>
      <c r="D115" s="312"/>
      <c r="E115" s="312"/>
      <c r="F115" s="312"/>
      <c r="N115" s="312" t="s">
        <v>99</v>
      </c>
      <c r="O115" s="312"/>
      <c r="P115" s="312"/>
      <c r="Q115" s="312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95" t="s">
        <v>18</v>
      </c>
      <c r="G140" s="296"/>
      <c r="H140" s="297"/>
      <c r="I140" s="51"/>
      <c r="J140" s="42">
        <f>G139-J138</f>
        <v>0</v>
      </c>
      <c r="Q140" s="295" t="s">
        <v>18</v>
      </c>
      <c r="R140" s="296"/>
      <c r="S140" s="297"/>
      <c r="T140" s="51"/>
      <c r="U140" s="42">
        <f>R139-U138</f>
        <v>0</v>
      </c>
    </row>
    <row r="143" spans="1:21" ht="23.25" x14ac:dyDescent="0.35">
      <c r="C143" s="312" t="s">
        <v>96</v>
      </c>
      <c r="D143" s="312"/>
      <c r="E143" s="312"/>
      <c r="F143" s="312"/>
      <c r="N143" s="312" t="s">
        <v>0</v>
      </c>
      <c r="O143" s="312"/>
      <c r="P143" s="312"/>
      <c r="Q143" s="312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95" t="s">
        <v>18</v>
      </c>
      <c r="G168" s="296"/>
      <c r="H168" s="297"/>
      <c r="I168" s="51"/>
      <c r="J168" s="42">
        <f>G167-J166</f>
        <v>0</v>
      </c>
      <c r="Q168" s="295" t="s">
        <v>18</v>
      </c>
      <c r="R168" s="296"/>
      <c r="S168" s="297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B1:Q162"/>
  <sheetViews>
    <sheetView topLeftCell="E120" workbookViewId="0">
      <selection activeCell="L133" sqref="L133:O134"/>
    </sheetView>
  </sheetViews>
  <sheetFormatPr baseColWidth="10" defaultRowHeight="15" x14ac:dyDescent="0.25"/>
  <cols>
    <col min="2" max="2" width="21.1406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15" t="s">
        <v>24</v>
      </c>
      <c r="D1" s="315"/>
      <c r="E1" s="315"/>
      <c r="F1" s="54"/>
      <c r="L1" s="315" t="s">
        <v>87</v>
      </c>
      <c r="M1" s="315"/>
      <c r="N1" s="315"/>
      <c r="O1" s="54"/>
    </row>
    <row r="2" spans="2:17" ht="27" x14ac:dyDescent="0.35">
      <c r="C2" s="315"/>
      <c r="D2" s="315"/>
      <c r="E2" s="315"/>
      <c r="F2" s="54"/>
      <c r="L2" s="315"/>
      <c r="M2" s="315"/>
      <c r="N2" s="315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x14ac:dyDescent="0.25">
      <c r="B6" s="8" t="s">
        <v>69</v>
      </c>
      <c r="C6" s="10"/>
      <c r="D6" s="8"/>
      <c r="E6" s="10"/>
      <c r="F6" s="10">
        <f t="shared" ref="F6:F13" si="0">D6*E6</f>
        <v>0</v>
      </c>
      <c r="G6" s="10">
        <f>C6+F6</f>
        <v>0</v>
      </c>
      <c r="H6" s="8"/>
      <c r="K6" s="8" t="s">
        <v>69</v>
      </c>
      <c r="L6" s="10"/>
      <c r="M6" s="8"/>
      <c r="N6" s="10"/>
      <c r="O6" s="10"/>
      <c r="P6" s="10">
        <f>N6+L6</f>
        <v>0</v>
      </c>
      <c r="Q6" s="8"/>
    </row>
    <row r="7" spans="2:17" x14ac:dyDescent="0.25">
      <c r="B7" s="8" t="s">
        <v>22</v>
      </c>
      <c r="C7" s="10">
        <v>20</v>
      </c>
      <c r="D7" s="8">
        <v>1</v>
      </c>
      <c r="E7" s="10">
        <v>30</v>
      </c>
      <c r="F7" s="10">
        <f t="shared" si="0"/>
        <v>30</v>
      </c>
      <c r="G7" s="10">
        <f>C7+F7</f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x14ac:dyDescent="0.25">
      <c r="B8" s="8" t="s">
        <v>13</v>
      </c>
      <c r="C8" s="10">
        <v>20</v>
      </c>
      <c r="D8" s="8">
        <v>2</v>
      </c>
      <c r="E8" s="10">
        <v>30</v>
      </c>
      <c r="F8" s="10">
        <f t="shared" si="0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x14ac:dyDescent="0.25">
      <c r="B9" s="8" t="s">
        <v>70</v>
      </c>
      <c r="C9" s="10">
        <v>20</v>
      </c>
      <c r="D9" s="8">
        <v>2</v>
      </c>
      <c r="E9" s="10">
        <v>30</v>
      </c>
      <c r="F9" s="10">
        <f t="shared" si="0"/>
        <v>60</v>
      </c>
      <c r="G9" s="10">
        <f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x14ac:dyDescent="0.25">
      <c r="B10" s="8" t="s">
        <v>23</v>
      </c>
      <c r="C10" s="10">
        <v>40</v>
      </c>
      <c r="D10" s="8">
        <v>1</v>
      </c>
      <c r="E10" s="10">
        <v>30</v>
      </c>
      <c r="F10" s="10">
        <f t="shared" si="0"/>
        <v>30</v>
      </c>
      <c r="G10" s="10">
        <f>C10+F10</f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x14ac:dyDescent="0.25">
      <c r="B11" s="8" t="s">
        <v>34</v>
      </c>
      <c r="C11" s="10">
        <v>20</v>
      </c>
      <c r="D11" s="8">
        <v>1</v>
      </c>
      <c r="E11" s="10">
        <v>30</v>
      </c>
      <c r="F11" s="10">
        <f t="shared" si="0"/>
        <v>30</v>
      </c>
      <c r="G11" s="10">
        <f>C11+F11</f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x14ac:dyDescent="0.25">
      <c r="B12" s="8" t="s">
        <v>71</v>
      </c>
      <c r="C12" s="10"/>
      <c r="D12" s="8">
        <v>1</v>
      </c>
      <c r="E12" s="10"/>
      <c r="F12" s="10">
        <f t="shared" si="0"/>
        <v>0</v>
      </c>
      <c r="G12" s="10">
        <v>50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x14ac:dyDescent="0.25">
      <c r="B13" s="8" t="s">
        <v>72</v>
      </c>
      <c r="C13" s="10">
        <v>20</v>
      </c>
      <c r="D13" s="8">
        <v>1</v>
      </c>
      <c r="E13" s="10">
        <v>30</v>
      </c>
      <c r="F13" s="10">
        <f t="shared" si="0"/>
        <v>30</v>
      </c>
      <c r="G13" s="10">
        <f>C13+F13</f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x14ac:dyDescent="0.25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16" t="s">
        <v>40</v>
      </c>
      <c r="D21" s="317"/>
      <c r="E21" s="317"/>
      <c r="F21" s="318"/>
      <c r="G21" s="313">
        <f>SUM(G5:G20)</f>
        <v>560</v>
      </c>
      <c r="H21" s="8"/>
      <c r="K21" s="8"/>
      <c r="L21" s="316" t="s">
        <v>40</v>
      </c>
      <c r="M21" s="317"/>
      <c r="N21" s="317"/>
      <c r="O21" s="318"/>
      <c r="P21" s="313">
        <f>SUM(P5:P20)</f>
        <v>510</v>
      </c>
      <c r="Q21" s="8"/>
    </row>
    <row r="22" spans="2:17" ht="15" customHeight="1" x14ac:dyDescent="0.25">
      <c r="B22" s="8"/>
      <c r="C22" s="319"/>
      <c r="D22" s="320"/>
      <c r="E22" s="320"/>
      <c r="F22" s="321"/>
      <c r="G22" s="314"/>
      <c r="H22" s="8"/>
      <c r="K22" s="8"/>
      <c r="L22" s="319"/>
      <c r="M22" s="320"/>
      <c r="N22" s="320"/>
      <c r="O22" s="321"/>
      <c r="P22" s="314"/>
      <c r="Q22" s="8"/>
    </row>
    <row r="28" spans="2:17" ht="27" x14ac:dyDescent="0.35">
      <c r="C28" s="315" t="s">
        <v>88</v>
      </c>
      <c r="D28" s="315"/>
      <c r="E28" s="315"/>
      <c r="F28" s="54"/>
      <c r="L28" s="315" t="s">
        <v>89</v>
      </c>
      <c r="M28" s="315"/>
      <c r="N28" s="315"/>
      <c r="O28" s="54"/>
    </row>
    <row r="29" spans="2:17" ht="27" x14ac:dyDescent="0.35">
      <c r="C29" s="315"/>
      <c r="D29" s="315"/>
      <c r="E29" s="315"/>
      <c r="F29" s="54"/>
      <c r="L29" s="315"/>
      <c r="M29" s="315"/>
      <c r="N29" s="315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x14ac:dyDescent="0.25">
      <c r="B33" s="8" t="s">
        <v>69</v>
      </c>
      <c r="C33" s="10"/>
      <c r="D33" s="8"/>
      <c r="E33" s="10"/>
      <c r="F33" s="10">
        <f t="shared" ref="F33:F40" si="1">D33*E33</f>
        <v>0</v>
      </c>
      <c r="G33" s="10">
        <f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2">M33*N33</f>
        <v>0</v>
      </c>
      <c r="P33" s="10">
        <v>10</v>
      </c>
      <c r="Q33" s="8"/>
    </row>
    <row r="34" spans="2:17" x14ac:dyDescent="0.25">
      <c r="B34" s="8" t="s">
        <v>22</v>
      </c>
      <c r="C34" s="10"/>
      <c r="D34" s="8">
        <v>1</v>
      </c>
      <c r="E34" s="10"/>
      <c r="F34" s="10">
        <f t="shared" si="1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2"/>
        <v>0</v>
      </c>
      <c r="P34" s="10">
        <v>50</v>
      </c>
      <c r="Q34" s="8"/>
    </row>
    <row r="35" spans="2:17" x14ac:dyDescent="0.25">
      <c r="B35" s="8" t="s">
        <v>13</v>
      </c>
      <c r="C35" s="10"/>
      <c r="D35" s="8">
        <v>2</v>
      </c>
      <c r="E35" s="10"/>
      <c r="F35" s="10">
        <f t="shared" si="1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2"/>
        <v>0</v>
      </c>
      <c r="P35" s="10">
        <v>80</v>
      </c>
      <c r="Q35" s="8"/>
    </row>
    <row r="36" spans="2:17" x14ac:dyDescent="0.25">
      <c r="B36" s="8" t="s">
        <v>70</v>
      </c>
      <c r="C36" s="10"/>
      <c r="D36" s="8">
        <v>2</v>
      </c>
      <c r="E36" s="10"/>
      <c r="F36" s="10">
        <f t="shared" si="1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2"/>
        <v>0</v>
      </c>
      <c r="P36" s="10">
        <v>110</v>
      </c>
      <c r="Q36" s="8"/>
    </row>
    <row r="37" spans="2:17" x14ac:dyDescent="0.25">
      <c r="B37" s="8" t="s">
        <v>23</v>
      </c>
      <c r="C37" s="10"/>
      <c r="D37" s="8">
        <v>1</v>
      </c>
      <c r="E37" s="10"/>
      <c r="F37" s="10">
        <f t="shared" si="1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2"/>
        <v>0</v>
      </c>
      <c r="P37" s="10">
        <v>50</v>
      </c>
      <c r="Q37" s="8"/>
    </row>
    <row r="38" spans="2:17" x14ac:dyDescent="0.25">
      <c r="B38" s="8" t="s">
        <v>34</v>
      </c>
      <c r="C38" s="10"/>
      <c r="D38" s="8">
        <v>1</v>
      </c>
      <c r="E38" s="10"/>
      <c r="F38" s="10">
        <f t="shared" si="1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2"/>
        <v>0</v>
      </c>
      <c r="P38" s="10">
        <v>50</v>
      </c>
      <c r="Q38" s="8"/>
    </row>
    <row r="39" spans="2:17" x14ac:dyDescent="0.25">
      <c r="B39" s="8" t="s">
        <v>71</v>
      </c>
      <c r="C39" s="10"/>
      <c r="D39" s="8">
        <v>1</v>
      </c>
      <c r="E39" s="10"/>
      <c r="F39" s="10">
        <f t="shared" si="1"/>
        <v>0</v>
      </c>
      <c r="G39" s="10">
        <v>0</v>
      </c>
      <c r="H39" s="8"/>
      <c r="K39" s="8" t="s">
        <v>71</v>
      </c>
      <c r="L39" s="10"/>
      <c r="M39" s="8">
        <v>1</v>
      </c>
      <c r="N39" s="10"/>
      <c r="O39" s="10">
        <f t="shared" si="2"/>
        <v>0</v>
      </c>
      <c r="P39" s="10">
        <v>20</v>
      </c>
      <c r="Q39" s="8"/>
    </row>
    <row r="40" spans="2:17" x14ac:dyDescent="0.25">
      <c r="B40" s="8" t="s">
        <v>72</v>
      </c>
      <c r="C40" s="10"/>
      <c r="D40" s="8">
        <v>1</v>
      </c>
      <c r="E40" s="10"/>
      <c r="F40" s="10">
        <f t="shared" si="1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2"/>
        <v>0</v>
      </c>
      <c r="P40" s="10">
        <v>50</v>
      </c>
      <c r="Q40" s="8"/>
    </row>
    <row r="41" spans="2:17" x14ac:dyDescent="0.25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x14ac:dyDescent="0.25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16" t="s">
        <v>40</v>
      </c>
      <c r="D48" s="317"/>
      <c r="E48" s="317"/>
      <c r="F48" s="318"/>
      <c r="G48" s="313">
        <f>SUM(G32:G47)</f>
        <v>540</v>
      </c>
      <c r="H48" s="8"/>
      <c r="K48" s="8"/>
      <c r="L48" s="316" t="s">
        <v>40</v>
      </c>
      <c r="M48" s="317"/>
      <c r="N48" s="317"/>
      <c r="O48" s="318"/>
      <c r="P48" s="313">
        <f>SUM(P32:P47)</f>
        <v>590</v>
      </c>
      <c r="Q48" s="8"/>
    </row>
    <row r="49" spans="2:17" x14ac:dyDescent="0.25">
      <c r="B49" s="8"/>
      <c r="C49" s="319"/>
      <c r="D49" s="320"/>
      <c r="E49" s="320"/>
      <c r="F49" s="321"/>
      <c r="G49" s="314"/>
      <c r="H49" s="8"/>
      <c r="K49" s="8"/>
      <c r="L49" s="319"/>
      <c r="M49" s="320"/>
      <c r="N49" s="320"/>
      <c r="O49" s="321"/>
      <c r="P49" s="314"/>
      <c r="Q49" s="8"/>
    </row>
    <row r="55" spans="2:17" ht="27" x14ac:dyDescent="0.35">
      <c r="C55" s="315" t="s">
        <v>97</v>
      </c>
      <c r="D55" s="315"/>
      <c r="E55" s="315"/>
      <c r="F55" s="54"/>
      <c r="L55" s="315" t="s">
        <v>91</v>
      </c>
      <c r="M55" s="315"/>
      <c r="N55" s="315"/>
      <c r="O55" s="54"/>
    </row>
    <row r="56" spans="2:17" ht="27" x14ac:dyDescent="0.35">
      <c r="C56" s="315"/>
      <c r="D56" s="315"/>
      <c r="E56" s="315"/>
      <c r="F56" s="54"/>
      <c r="L56" s="315"/>
      <c r="M56" s="315"/>
      <c r="N56" s="315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v>80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3">D60*E60</f>
        <v>0</v>
      </c>
      <c r="G60" s="10">
        <f>E60+C60</f>
        <v>0</v>
      </c>
      <c r="H60" s="8"/>
      <c r="K60" s="8" t="s">
        <v>69</v>
      </c>
      <c r="L60" s="10"/>
      <c r="M60" s="8"/>
      <c r="N60" s="10"/>
      <c r="O60" s="10">
        <f t="shared" ref="O60:O67" si="4">M60*N60</f>
        <v>0</v>
      </c>
      <c r="P60" s="10">
        <f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3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4"/>
        <v>0</v>
      </c>
      <c r="P61" s="10">
        <v>50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3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4"/>
        <v>0</v>
      </c>
      <c r="P62" s="10">
        <v>80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3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4"/>
        <v>0</v>
      </c>
      <c r="P63" s="10">
        <v>110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3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4"/>
        <v>0</v>
      </c>
      <c r="P64" s="10">
        <v>50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3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4"/>
        <v>0</v>
      </c>
      <c r="P65" s="10">
        <v>50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3"/>
        <v>0</v>
      </c>
      <c r="G66" s="10">
        <v>20</v>
      </c>
      <c r="H66" s="8"/>
      <c r="K66" s="8" t="s">
        <v>71</v>
      </c>
      <c r="L66" s="10"/>
      <c r="M66" s="8">
        <v>1</v>
      </c>
      <c r="N66" s="10"/>
      <c r="O66" s="10">
        <f t="shared" si="4"/>
        <v>0</v>
      </c>
      <c r="P66" s="10">
        <v>20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3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4"/>
        <v>0</v>
      </c>
      <c r="P67" s="10">
        <v>50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3"/>
        <v>0</v>
      </c>
      <c r="G68" s="10">
        <v>30</v>
      </c>
      <c r="H68" s="8"/>
      <c r="K68" s="8" t="s">
        <v>123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 t="s">
        <v>650</v>
      </c>
      <c r="L69" s="10"/>
      <c r="M69" s="8"/>
      <c r="N69" s="10"/>
      <c r="O69" s="10"/>
      <c r="P69" s="10">
        <v>20</v>
      </c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16" t="s">
        <v>40</v>
      </c>
      <c r="D75" s="317"/>
      <c r="E75" s="317"/>
      <c r="F75" s="318"/>
      <c r="G75" s="313">
        <f>SUM(G59:G74)</f>
        <v>520</v>
      </c>
      <c r="H75" s="8"/>
      <c r="K75" s="8"/>
      <c r="L75" s="316" t="s">
        <v>40</v>
      </c>
      <c r="M75" s="317"/>
      <c r="N75" s="317"/>
      <c r="O75" s="318"/>
      <c r="P75" s="313">
        <f>SUM(P59:P74)</f>
        <v>540</v>
      </c>
      <c r="Q75" s="8"/>
    </row>
    <row r="76" spans="2:17" x14ac:dyDescent="0.25">
      <c r="B76" s="8"/>
      <c r="C76" s="319"/>
      <c r="D76" s="320"/>
      <c r="E76" s="320"/>
      <c r="F76" s="321"/>
      <c r="G76" s="314"/>
      <c r="H76" s="8"/>
      <c r="K76" s="8"/>
      <c r="L76" s="319"/>
      <c r="M76" s="320"/>
      <c r="N76" s="320"/>
      <c r="O76" s="321"/>
      <c r="P76" s="314"/>
      <c r="Q76" s="8"/>
    </row>
    <row r="82" spans="2:17" ht="27" x14ac:dyDescent="0.35">
      <c r="C82" s="315" t="s">
        <v>92</v>
      </c>
      <c r="D82" s="315"/>
      <c r="E82" s="315"/>
      <c r="F82" s="54"/>
      <c r="L82" s="315" t="s">
        <v>93</v>
      </c>
      <c r="M82" s="315"/>
      <c r="N82" s="315"/>
      <c r="O82" s="54"/>
    </row>
    <row r="83" spans="2:17" ht="27" x14ac:dyDescent="0.35">
      <c r="C83" s="315"/>
      <c r="D83" s="315"/>
      <c r="E83" s="315"/>
      <c r="F83" s="54"/>
      <c r="L83" s="315"/>
      <c r="M83" s="315"/>
      <c r="N83" s="315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v>80</v>
      </c>
      <c r="H86" s="8"/>
      <c r="K86" s="8" t="s">
        <v>12</v>
      </c>
      <c r="L86" s="10">
        <v>20</v>
      </c>
      <c r="M86" s="8">
        <v>2</v>
      </c>
      <c r="N86" s="10">
        <v>30</v>
      </c>
      <c r="O86" s="10">
        <f>M86*N86</f>
        <v>60</v>
      </c>
      <c r="P86" s="10">
        <f>O86+L86</f>
        <v>80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5">D87*E87</f>
        <v>0</v>
      </c>
      <c r="G87" s="10">
        <f>E87+C87</f>
        <v>0</v>
      </c>
      <c r="H87" s="8"/>
      <c r="K87" s="8" t="s">
        <v>69</v>
      </c>
      <c r="L87" s="10">
        <v>20</v>
      </c>
      <c r="M87" s="8"/>
      <c r="N87" s="10"/>
      <c r="O87" s="10">
        <f t="shared" ref="O87:O94" si="6">M87*N87</f>
        <v>0</v>
      </c>
      <c r="P87" s="10">
        <f t="shared" ref="P87:P94" si="7">O87+L87</f>
        <v>20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5"/>
        <v>0</v>
      </c>
      <c r="G88" s="10">
        <v>50</v>
      </c>
      <c r="H88" s="8"/>
      <c r="K88" s="8" t="s">
        <v>22</v>
      </c>
      <c r="L88" s="10">
        <v>20</v>
      </c>
      <c r="M88" s="8">
        <v>1</v>
      </c>
      <c r="N88" s="10">
        <v>30</v>
      </c>
      <c r="O88" s="10">
        <f t="shared" si="6"/>
        <v>30</v>
      </c>
      <c r="P88" s="10">
        <f t="shared" si="7"/>
        <v>50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5"/>
        <v>0</v>
      </c>
      <c r="G89" s="10">
        <v>80</v>
      </c>
      <c r="H89" s="8"/>
      <c r="K89" s="8" t="s">
        <v>13</v>
      </c>
      <c r="L89" s="10">
        <v>20</v>
      </c>
      <c r="M89" s="8">
        <v>2</v>
      </c>
      <c r="N89" s="10">
        <v>30</v>
      </c>
      <c r="O89" s="10">
        <f t="shared" si="6"/>
        <v>60</v>
      </c>
      <c r="P89" s="10">
        <f t="shared" si="7"/>
        <v>80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5"/>
        <v>0</v>
      </c>
      <c r="G90" s="10">
        <v>80</v>
      </c>
      <c r="H90" s="8"/>
      <c r="K90" s="8" t="s">
        <v>70</v>
      </c>
      <c r="L90" s="10">
        <v>20</v>
      </c>
      <c r="M90" s="8">
        <v>2</v>
      </c>
      <c r="N90" s="10">
        <v>30</v>
      </c>
      <c r="O90" s="10">
        <f t="shared" si="6"/>
        <v>60</v>
      </c>
      <c r="P90" s="10">
        <f t="shared" si="7"/>
        <v>80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5"/>
        <v>0</v>
      </c>
      <c r="G91" s="10">
        <v>50</v>
      </c>
      <c r="H91" s="8"/>
      <c r="K91" s="8" t="s">
        <v>23</v>
      </c>
      <c r="L91" s="10">
        <v>20</v>
      </c>
      <c r="M91" s="8">
        <v>1</v>
      </c>
      <c r="N91" s="10">
        <v>30</v>
      </c>
      <c r="O91" s="10">
        <f t="shared" si="6"/>
        <v>30</v>
      </c>
      <c r="P91" s="10">
        <f t="shared" si="7"/>
        <v>50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5"/>
        <v>0</v>
      </c>
      <c r="G92" s="10">
        <v>50</v>
      </c>
      <c r="H92" s="8"/>
      <c r="K92" s="8" t="s">
        <v>34</v>
      </c>
      <c r="L92" s="10">
        <v>20</v>
      </c>
      <c r="M92" s="8">
        <v>1</v>
      </c>
      <c r="N92" s="10">
        <v>30</v>
      </c>
      <c r="O92" s="10">
        <f t="shared" si="6"/>
        <v>30</v>
      </c>
      <c r="P92" s="10">
        <f t="shared" si="7"/>
        <v>50</v>
      </c>
      <c r="Q92" s="8"/>
    </row>
    <row r="93" spans="2:17" x14ac:dyDescent="0.25">
      <c r="B93" s="8" t="s">
        <v>123</v>
      </c>
      <c r="C93" s="10"/>
      <c r="D93" s="8">
        <v>1</v>
      </c>
      <c r="E93" s="10"/>
      <c r="F93" s="10">
        <f t="shared" si="5"/>
        <v>0</v>
      </c>
      <c r="G93" s="10">
        <v>30</v>
      </c>
      <c r="H93" s="8"/>
      <c r="K93" s="8" t="s">
        <v>71</v>
      </c>
      <c r="L93" s="10">
        <v>20</v>
      </c>
      <c r="M93" s="8">
        <v>1</v>
      </c>
      <c r="N93" s="10"/>
      <c r="O93" s="10">
        <f t="shared" si="6"/>
        <v>0</v>
      </c>
      <c r="P93" s="10">
        <f t="shared" si="7"/>
        <v>20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5"/>
        <v>0</v>
      </c>
      <c r="G94" s="10">
        <v>50</v>
      </c>
      <c r="H94" s="8"/>
      <c r="K94" s="8" t="s">
        <v>777</v>
      </c>
      <c r="L94" s="10">
        <v>20</v>
      </c>
      <c r="M94" s="8">
        <v>1</v>
      </c>
      <c r="N94" s="10">
        <v>30</v>
      </c>
      <c r="O94" s="10">
        <f t="shared" si="6"/>
        <v>30</v>
      </c>
      <c r="P94" s="10">
        <f t="shared" si="7"/>
        <v>50</v>
      </c>
      <c r="Q94" s="8"/>
    </row>
    <row r="95" spans="2:17" x14ac:dyDescent="0.25">
      <c r="B95" s="8" t="s">
        <v>760</v>
      </c>
      <c r="C95" s="10"/>
      <c r="D95" s="8"/>
      <c r="E95" s="10"/>
      <c r="F95" s="10"/>
      <c r="G95" s="10">
        <v>20</v>
      </c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 t="s">
        <v>71</v>
      </c>
      <c r="C96" s="10"/>
      <c r="D96" s="8"/>
      <c r="E96" s="10"/>
      <c r="F96" s="10"/>
      <c r="G96" s="10">
        <v>20</v>
      </c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316" t="s">
        <v>40</v>
      </c>
      <c r="D102" s="317"/>
      <c r="E102" s="317"/>
      <c r="F102" s="318"/>
      <c r="G102" s="313">
        <f>SUM(G86:G101)</f>
        <v>510</v>
      </c>
      <c r="H102" s="8"/>
      <c r="K102" s="8"/>
      <c r="L102" s="316" t="s">
        <v>40</v>
      </c>
      <c r="M102" s="317"/>
      <c r="N102" s="317"/>
      <c r="O102" s="318"/>
      <c r="P102" s="313">
        <f>SUM(P86:P101)</f>
        <v>480</v>
      </c>
      <c r="Q102" s="8"/>
    </row>
    <row r="103" spans="2:17" x14ac:dyDescent="0.25">
      <c r="B103" s="8"/>
      <c r="C103" s="319"/>
      <c r="D103" s="320"/>
      <c r="E103" s="320"/>
      <c r="F103" s="321"/>
      <c r="G103" s="314"/>
      <c r="H103" s="8"/>
      <c r="K103" s="8"/>
      <c r="L103" s="319"/>
      <c r="M103" s="320"/>
      <c r="N103" s="320"/>
      <c r="O103" s="321"/>
      <c r="P103" s="314"/>
      <c r="Q103" s="8"/>
    </row>
    <row r="110" spans="2:17" ht="27" x14ac:dyDescent="0.35">
      <c r="C110" s="315" t="s">
        <v>94</v>
      </c>
      <c r="D110" s="315"/>
      <c r="E110" s="315"/>
      <c r="F110" s="54"/>
      <c r="L110" s="315" t="s">
        <v>99</v>
      </c>
      <c r="M110" s="315"/>
      <c r="N110" s="315"/>
      <c r="O110" s="54"/>
    </row>
    <row r="111" spans="2:17" ht="27" x14ac:dyDescent="0.35">
      <c r="C111" s="315"/>
      <c r="D111" s="315"/>
      <c r="E111" s="315"/>
      <c r="F111" s="54"/>
      <c r="L111" s="315"/>
      <c r="M111" s="315"/>
      <c r="N111" s="315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ht="15.75" thickBot="1" x14ac:dyDescent="0.3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ht="23.25" thickBot="1" x14ac:dyDescent="0.3">
      <c r="B114" s="271" t="s">
        <v>891</v>
      </c>
      <c r="C114" s="10"/>
      <c r="D114" s="8"/>
      <c r="E114" s="10"/>
      <c r="F114" s="10">
        <f>D114*E114</f>
        <v>0</v>
      </c>
      <c r="G114" s="10">
        <f>F114+C114</f>
        <v>0</v>
      </c>
      <c r="H114" s="8"/>
      <c r="K114" s="271" t="s">
        <v>891</v>
      </c>
      <c r="L114" s="10"/>
      <c r="M114" s="8"/>
      <c r="N114" s="10"/>
      <c r="O114" s="10">
        <f>M114*N114</f>
        <v>0</v>
      </c>
      <c r="P114" s="10">
        <f>O114+L114</f>
        <v>0</v>
      </c>
      <c r="Q114" s="8"/>
    </row>
    <row r="115" spans="2:17" ht="23.25" thickBot="1" x14ac:dyDescent="0.3">
      <c r="B115" s="272" t="s">
        <v>882</v>
      </c>
      <c r="C115" s="10">
        <v>120</v>
      </c>
      <c r="D115" s="8">
        <v>1</v>
      </c>
      <c r="E115" s="10">
        <v>30</v>
      </c>
      <c r="F115" s="10">
        <f t="shared" ref="F115:F132" si="8">D115*E115</f>
        <v>30</v>
      </c>
      <c r="G115" s="10">
        <f>F115+C115</f>
        <v>150</v>
      </c>
      <c r="H115" s="8"/>
      <c r="K115" s="272" t="s">
        <v>882</v>
      </c>
      <c r="L115" s="10">
        <v>120</v>
      </c>
      <c r="M115" s="8">
        <v>1</v>
      </c>
      <c r="N115" s="10">
        <v>30</v>
      </c>
      <c r="O115" s="10">
        <f t="shared" ref="O115:O132" si="9">M115*N115</f>
        <v>30</v>
      </c>
      <c r="P115" s="10">
        <f>O115+L115</f>
        <v>150</v>
      </c>
      <c r="Q115" s="8"/>
    </row>
    <row r="116" spans="2:17" ht="23.25" thickBot="1" x14ac:dyDescent="0.3">
      <c r="B116" s="271" t="s">
        <v>883</v>
      </c>
      <c r="C116" s="10">
        <v>20</v>
      </c>
      <c r="D116" s="8"/>
      <c r="E116" s="10"/>
      <c r="F116" s="10">
        <f t="shared" si="8"/>
        <v>0</v>
      </c>
      <c r="G116" s="10">
        <f t="shared" ref="G116:G132" si="10">F116+C116</f>
        <v>20</v>
      </c>
      <c r="H116" s="8"/>
      <c r="K116" s="271" t="s">
        <v>883</v>
      </c>
      <c r="L116" s="10">
        <v>20</v>
      </c>
      <c r="M116" s="8"/>
      <c r="N116" s="10"/>
      <c r="O116" s="10">
        <f t="shared" si="9"/>
        <v>0</v>
      </c>
      <c r="P116" s="10">
        <f t="shared" ref="P116:P132" si="11">O116+L116</f>
        <v>20</v>
      </c>
      <c r="Q116" s="8"/>
    </row>
    <row r="117" spans="2:17" ht="23.25" thickBot="1" x14ac:dyDescent="0.3">
      <c r="B117" s="272" t="s">
        <v>884</v>
      </c>
      <c r="C117" s="10">
        <v>120</v>
      </c>
      <c r="D117" s="8">
        <v>2</v>
      </c>
      <c r="E117" s="10">
        <v>30</v>
      </c>
      <c r="F117" s="10">
        <f t="shared" si="8"/>
        <v>60</v>
      </c>
      <c r="G117" s="10">
        <f t="shared" si="10"/>
        <v>180</v>
      </c>
      <c r="H117" s="8"/>
      <c r="K117" s="272" t="s">
        <v>884</v>
      </c>
      <c r="L117" s="10">
        <v>120</v>
      </c>
      <c r="M117" s="8">
        <v>2</v>
      </c>
      <c r="N117" s="10">
        <v>30</v>
      </c>
      <c r="O117" s="10">
        <f t="shared" si="9"/>
        <v>60</v>
      </c>
      <c r="P117" s="10">
        <f t="shared" si="11"/>
        <v>180</v>
      </c>
      <c r="Q117" s="8"/>
    </row>
    <row r="118" spans="2:17" ht="23.25" thickBot="1" x14ac:dyDescent="0.3">
      <c r="B118" s="271" t="s">
        <v>885</v>
      </c>
      <c r="C118" s="10">
        <v>120</v>
      </c>
      <c r="D118" s="8">
        <v>2</v>
      </c>
      <c r="E118" s="10">
        <v>30</v>
      </c>
      <c r="F118" s="10">
        <f t="shared" si="8"/>
        <v>60</v>
      </c>
      <c r="G118" s="10">
        <f t="shared" si="10"/>
        <v>180</v>
      </c>
      <c r="H118" s="8"/>
      <c r="K118" s="271" t="s">
        <v>885</v>
      </c>
      <c r="L118" s="10">
        <v>120</v>
      </c>
      <c r="M118" s="8">
        <v>2</v>
      </c>
      <c r="N118" s="10">
        <v>30</v>
      </c>
      <c r="O118" s="10">
        <f t="shared" si="9"/>
        <v>60</v>
      </c>
      <c r="P118" s="10">
        <f t="shared" si="11"/>
        <v>180</v>
      </c>
      <c r="Q118" s="8"/>
    </row>
    <row r="119" spans="2:17" ht="23.25" thickBot="1" x14ac:dyDescent="0.3">
      <c r="B119" s="272" t="s">
        <v>886</v>
      </c>
      <c r="C119" s="10">
        <v>120</v>
      </c>
      <c r="D119" s="8">
        <v>1</v>
      </c>
      <c r="E119" s="10">
        <v>30</v>
      </c>
      <c r="F119" s="10">
        <f t="shared" si="8"/>
        <v>30</v>
      </c>
      <c r="G119" s="10">
        <f t="shared" si="10"/>
        <v>150</v>
      </c>
      <c r="H119" s="8"/>
      <c r="K119" s="272" t="s">
        <v>886</v>
      </c>
      <c r="L119" s="10">
        <v>120</v>
      </c>
      <c r="M119" s="8">
        <v>1</v>
      </c>
      <c r="N119" s="10">
        <v>30</v>
      </c>
      <c r="O119" s="10">
        <f t="shared" si="9"/>
        <v>30</v>
      </c>
      <c r="P119" s="10">
        <f t="shared" si="11"/>
        <v>150</v>
      </c>
      <c r="Q119" s="8"/>
    </row>
    <row r="120" spans="2:17" ht="23.25" thickBot="1" x14ac:dyDescent="0.3">
      <c r="B120" s="271" t="s">
        <v>887</v>
      </c>
      <c r="C120" s="10">
        <v>20</v>
      </c>
      <c r="D120" s="8"/>
      <c r="E120" s="10"/>
      <c r="F120" s="10">
        <f t="shared" si="8"/>
        <v>0</v>
      </c>
      <c r="G120" s="10">
        <f t="shared" si="10"/>
        <v>20</v>
      </c>
      <c r="H120" s="8"/>
      <c r="K120" s="271" t="s">
        <v>887</v>
      </c>
      <c r="L120" s="10">
        <v>20</v>
      </c>
      <c r="M120" s="8"/>
      <c r="N120" s="10"/>
      <c r="O120" s="10">
        <f t="shared" si="9"/>
        <v>0</v>
      </c>
      <c r="P120" s="10">
        <f t="shared" si="11"/>
        <v>20</v>
      </c>
      <c r="Q120" s="8"/>
    </row>
    <row r="121" spans="2:17" ht="23.25" thickBot="1" x14ac:dyDescent="0.3">
      <c r="B121" s="272" t="s">
        <v>888</v>
      </c>
      <c r="C121" s="10">
        <v>120</v>
      </c>
      <c r="D121" s="8">
        <v>1</v>
      </c>
      <c r="E121" s="10">
        <v>30</v>
      </c>
      <c r="F121" s="10">
        <f t="shared" si="8"/>
        <v>30</v>
      </c>
      <c r="G121" s="10">
        <f t="shared" si="10"/>
        <v>150</v>
      </c>
      <c r="H121" s="8"/>
      <c r="K121" s="272" t="s">
        <v>888</v>
      </c>
      <c r="L121" s="10">
        <v>120</v>
      </c>
      <c r="M121" s="8">
        <v>1</v>
      </c>
      <c r="N121" s="10">
        <v>30</v>
      </c>
      <c r="O121" s="10">
        <f t="shared" si="9"/>
        <v>30</v>
      </c>
      <c r="P121" s="10">
        <f t="shared" si="11"/>
        <v>150</v>
      </c>
      <c r="Q121" s="8"/>
    </row>
    <row r="122" spans="2:17" ht="23.25" thickBot="1" x14ac:dyDescent="0.3">
      <c r="B122" s="271" t="s">
        <v>889</v>
      </c>
      <c r="C122" s="10"/>
      <c r="D122" s="8"/>
      <c r="E122" s="10"/>
      <c r="F122" s="10">
        <f t="shared" si="8"/>
        <v>0</v>
      </c>
      <c r="G122" s="10">
        <f t="shared" si="10"/>
        <v>0</v>
      </c>
      <c r="H122" s="8"/>
      <c r="K122" s="271" t="s">
        <v>889</v>
      </c>
      <c r="L122" s="10"/>
      <c r="M122" s="8"/>
      <c r="N122" s="10"/>
      <c r="O122" s="10">
        <f t="shared" si="9"/>
        <v>0</v>
      </c>
      <c r="P122" s="10">
        <f t="shared" si="11"/>
        <v>0</v>
      </c>
      <c r="Q122" s="8"/>
    </row>
    <row r="123" spans="2:17" ht="23.25" thickBot="1" x14ac:dyDescent="0.3">
      <c r="B123" s="273" t="s">
        <v>890</v>
      </c>
      <c r="C123" s="10"/>
      <c r="D123" s="8"/>
      <c r="E123" s="10"/>
      <c r="F123" s="10">
        <f t="shared" si="8"/>
        <v>0</v>
      </c>
      <c r="G123" s="10">
        <f t="shared" si="10"/>
        <v>0</v>
      </c>
      <c r="H123" s="8"/>
      <c r="K123" s="273" t="s">
        <v>890</v>
      </c>
      <c r="L123" s="10"/>
      <c r="M123" s="8"/>
      <c r="N123" s="10"/>
      <c r="O123" s="10">
        <f t="shared" si="9"/>
        <v>0</v>
      </c>
      <c r="P123" s="10">
        <f t="shared" si="11"/>
        <v>0</v>
      </c>
      <c r="Q123" s="8"/>
    </row>
    <row r="124" spans="2:17" ht="23.25" thickBot="1" x14ac:dyDescent="0.3">
      <c r="B124" s="271" t="s">
        <v>892</v>
      </c>
      <c r="C124" s="10">
        <v>20</v>
      </c>
      <c r="D124" s="8"/>
      <c r="E124" s="10"/>
      <c r="F124" s="10">
        <f t="shared" si="8"/>
        <v>0</v>
      </c>
      <c r="G124" s="10">
        <f t="shared" si="10"/>
        <v>20</v>
      </c>
      <c r="H124" s="8"/>
      <c r="K124" s="271" t="s">
        <v>892</v>
      </c>
      <c r="L124" s="10">
        <v>20</v>
      </c>
      <c r="M124" s="8"/>
      <c r="N124" s="10"/>
      <c r="O124" s="10">
        <f t="shared" si="9"/>
        <v>0</v>
      </c>
      <c r="P124" s="10">
        <f t="shared" si="11"/>
        <v>20</v>
      </c>
      <c r="Q124" s="8"/>
    </row>
    <row r="125" spans="2:17" ht="23.25" thickBot="1" x14ac:dyDescent="0.3">
      <c r="B125" s="272" t="s">
        <v>893</v>
      </c>
      <c r="C125" s="10"/>
      <c r="D125" s="8"/>
      <c r="E125" s="10"/>
      <c r="F125" s="10">
        <f t="shared" si="8"/>
        <v>0</v>
      </c>
      <c r="G125" s="10">
        <f t="shared" si="10"/>
        <v>0</v>
      </c>
      <c r="H125" s="8"/>
      <c r="K125" s="272" t="s">
        <v>893</v>
      </c>
      <c r="L125" s="10"/>
      <c r="M125" s="8"/>
      <c r="N125" s="10"/>
      <c r="O125" s="10">
        <f t="shared" si="9"/>
        <v>0</v>
      </c>
      <c r="P125" s="10">
        <f t="shared" si="11"/>
        <v>0</v>
      </c>
      <c r="Q125" s="8"/>
    </row>
    <row r="126" spans="2:17" ht="23.25" thickBot="1" x14ac:dyDescent="0.3">
      <c r="B126" s="273" t="s">
        <v>894</v>
      </c>
      <c r="C126" s="10">
        <v>20</v>
      </c>
      <c r="D126" s="8">
        <v>1</v>
      </c>
      <c r="E126" s="10">
        <v>30</v>
      </c>
      <c r="F126" s="10">
        <f t="shared" si="8"/>
        <v>30</v>
      </c>
      <c r="G126" s="10">
        <f t="shared" si="10"/>
        <v>50</v>
      </c>
      <c r="H126" s="8"/>
      <c r="K126" s="273" t="s">
        <v>894</v>
      </c>
      <c r="L126" s="10">
        <v>20</v>
      </c>
      <c r="M126" s="8">
        <v>1</v>
      </c>
      <c r="N126" s="10">
        <v>30</v>
      </c>
      <c r="O126" s="10">
        <f t="shared" si="9"/>
        <v>30</v>
      </c>
      <c r="P126" s="10">
        <f t="shared" si="11"/>
        <v>50</v>
      </c>
      <c r="Q126" s="8"/>
    </row>
    <row r="127" spans="2:17" ht="23.25" thickBot="1" x14ac:dyDescent="0.3">
      <c r="B127" s="272" t="s">
        <v>895</v>
      </c>
      <c r="C127" s="10"/>
      <c r="D127" s="8"/>
      <c r="E127" s="10"/>
      <c r="F127" s="10">
        <f t="shared" si="8"/>
        <v>0</v>
      </c>
      <c r="G127" s="10">
        <f t="shared" si="10"/>
        <v>0</v>
      </c>
      <c r="H127" s="8"/>
      <c r="K127" s="272" t="s">
        <v>895</v>
      </c>
      <c r="L127" s="10"/>
      <c r="M127" s="8"/>
      <c r="N127" s="10"/>
      <c r="O127" s="10">
        <f t="shared" si="9"/>
        <v>0</v>
      </c>
      <c r="P127" s="10">
        <f t="shared" si="11"/>
        <v>0</v>
      </c>
      <c r="Q127" s="8"/>
    </row>
    <row r="128" spans="2:17" ht="23.25" thickBot="1" x14ac:dyDescent="0.3">
      <c r="B128" s="272" t="s">
        <v>896</v>
      </c>
      <c r="C128" s="10">
        <v>120</v>
      </c>
      <c r="D128" s="8">
        <v>2</v>
      </c>
      <c r="E128" s="10">
        <v>30</v>
      </c>
      <c r="F128" s="10">
        <f t="shared" si="8"/>
        <v>60</v>
      </c>
      <c r="G128" s="10">
        <f t="shared" si="10"/>
        <v>180</v>
      </c>
      <c r="H128" s="8"/>
      <c r="K128" s="272" t="s">
        <v>896</v>
      </c>
      <c r="L128" s="10">
        <v>120</v>
      </c>
      <c r="M128" s="8">
        <v>2</v>
      </c>
      <c r="N128" s="10">
        <v>30</v>
      </c>
      <c r="O128" s="10">
        <f t="shared" si="9"/>
        <v>60</v>
      </c>
      <c r="P128" s="10">
        <f t="shared" si="11"/>
        <v>180</v>
      </c>
      <c r="Q128" s="8"/>
    </row>
    <row r="129" spans="2:17" ht="23.25" thickBot="1" x14ac:dyDescent="0.3">
      <c r="B129" s="272" t="s">
        <v>897</v>
      </c>
      <c r="C129" s="10">
        <v>10</v>
      </c>
      <c r="D129" s="8"/>
      <c r="E129" s="10"/>
      <c r="F129" s="10">
        <f t="shared" si="8"/>
        <v>0</v>
      </c>
      <c r="G129" s="10">
        <f t="shared" si="10"/>
        <v>10</v>
      </c>
      <c r="H129" s="8"/>
      <c r="K129" s="272" t="s">
        <v>897</v>
      </c>
      <c r="L129" s="10">
        <v>20</v>
      </c>
      <c r="M129" s="8"/>
      <c r="N129" s="10"/>
      <c r="O129" s="10">
        <f t="shared" si="9"/>
        <v>0</v>
      </c>
      <c r="P129" s="10">
        <f t="shared" si="11"/>
        <v>20</v>
      </c>
      <c r="Q129" s="8"/>
    </row>
    <row r="130" spans="2:17" ht="15.75" thickBot="1" x14ac:dyDescent="0.3">
      <c r="B130" s="272" t="s">
        <v>898</v>
      </c>
      <c r="C130" s="10">
        <v>10</v>
      </c>
      <c r="D130" s="8"/>
      <c r="E130" s="10"/>
      <c r="F130" s="10">
        <f t="shared" si="8"/>
        <v>0</v>
      </c>
      <c r="G130" s="10">
        <f t="shared" si="10"/>
        <v>10</v>
      </c>
      <c r="H130" s="8"/>
      <c r="K130" s="272" t="s">
        <v>898</v>
      </c>
      <c r="L130" s="10"/>
      <c r="M130" s="8"/>
      <c r="N130" s="10"/>
      <c r="O130" s="10">
        <f t="shared" si="9"/>
        <v>0</v>
      </c>
      <c r="P130" s="10">
        <f t="shared" si="11"/>
        <v>0</v>
      </c>
      <c r="Q130" s="8"/>
    </row>
    <row r="131" spans="2:17" ht="15.75" thickBot="1" x14ac:dyDescent="0.3">
      <c r="B131" s="272" t="s">
        <v>899</v>
      </c>
      <c r="C131" s="10">
        <v>120</v>
      </c>
      <c r="D131" s="8">
        <v>1</v>
      </c>
      <c r="E131" s="10">
        <v>30</v>
      </c>
      <c r="F131" s="10">
        <f t="shared" si="8"/>
        <v>30</v>
      </c>
      <c r="G131" s="10">
        <f t="shared" si="10"/>
        <v>150</v>
      </c>
      <c r="H131" s="8"/>
      <c r="K131" s="272" t="s">
        <v>899</v>
      </c>
      <c r="L131" s="10">
        <v>120</v>
      </c>
      <c r="M131" s="8">
        <v>1</v>
      </c>
      <c r="N131" s="10">
        <v>30</v>
      </c>
      <c r="O131" s="10">
        <f t="shared" si="9"/>
        <v>30</v>
      </c>
      <c r="P131" s="10">
        <f t="shared" si="11"/>
        <v>150</v>
      </c>
      <c r="Q131" s="8"/>
    </row>
    <row r="132" spans="2:17" ht="23.25" thickBot="1" x14ac:dyDescent="0.3">
      <c r="B132" s="272" t="s">
        <v>886</v>
      </c>
      <c r="C132" s="10">
        <v>120</v>
      </c>
      <c r="D132" s="8">
        <v>1</v>
      </c>
      <c r="E132" s="8">
        <v>30</v>
      </c>
      <c r="F132" s="10">
        <f t="shared" si="8"/>
        <v>30</v>
      </c>
      <c r="G132" s="10">
        <f t="shared" si="10"/>
        <v>150</v>
      </c>
      <c r="H132" s="8"/>
      <c r="K132" s="272" t="s">
        <v>886</v>
      </c>
      <c r="L132" s="10">
        <v>120</v>
      </c>
      <c r="M132" s="8">
        <v>1</v>
      </c>
      <c r="N132" s="8">
        <v>30</v>
      </c>
      <c r="O132" s="10">
        <f t="shared" si="9"/>
        <v>30</v>
      </c>
      <c r="P132" s="10">
        <f t="shared" si="11"/>
        <v>150</v>
      </c>
      <c r="Q132" s="8"/>
    </row>
    <row r="133" spans="2:17" ht="15" customHeight="1" x14ac:dyDescent="0.25">
      <c r="B133" s="8"/>
      <c r="C133" s="316" t="s">
        <v>40</v>
      </c>
      <c r="D133" s="317"/>
      <c r="E133" s="317"/>
      <c r="F133" s="318"/>
      <c r="G133" s="313">
        <f>SUM(G114:G132)</f>
        <v>1420</v>
      </c>
      <c r="H133" s="8"/>
      <c r="K133" s="8"/>
      <c r="L133" s="316" t="s">
        <v>40</v>
      </c>
      <c r="M133" s="317"/>
      <c r="N133" s="317"/>
      <c r="O133" s="318"/>
      <c r="P133" s="313">
        <f>SUM(P114:P132)</f>
        <v>1420</v>
      </c>
      <c r="Q133" s="8"/>
    </row>
    <row r="134" spans="2:17" ht="15" customHeight="1" x14ac:dyDescent="0.25">
      <c r="B134" s="8"/>
      <c r="C134" s="319"/>
      <c r="D134" s="320"/>
      <c r="E134" s="320"/>
      <c r="F134" s="321"/>
      <c r="G134" s="314"/>
      <c r="H134" s="8"/>
      <c r="K134" s="8"/>
      <c r="L134" s="319"/>
      <c r="M134" s="320"/>
      <c r="N134" s="320"/>
      <c r="O134" s="321"/>
      <c r="P134" s="314"/>
      <c r="Q134" s="8"/>
    </row>
    <row r="141" spans="2:17" ht="27" x14ac:dyDescent="0.35">
      <c r="C141" s="315" t="s">
        <v>96</v>
      </c>
      <c r="D141" s="315"/>
      <c r="E141" s="315"/>
      <c r="F141" s="54"/>
      <c r="L141" s="315" t="s">
        <v>0</v>
      </c>
      <c r="M141" s="315"/>
      <c r="N141" s="315"/>
      <c r="O141" s="54"/>
    </row>
    <row r="142" spans="2:17" ht="27" x14ac:dyDescent="0.35">
      <c r="C142" s="315"/>
      <c r="D142" s="315"/>
      <c r="E142" s="315"/>
      <c r="F142" s="54"/>
      <c r="L142" s="315"/>
      <c r="M142" s="315"/>
      <c r="N142" s="315"/>
      <c r="O142" s="54"/>
    </row>
    <row r="143" spans="2:17" ht="27" x14ac:dyDescent="0.35">
      <c r="C143" s="63"/>
      <c r="D143" s="63"/>
      <c r="E143" s="54"/>
      <c r="F143" s="54"/>
      <c r="L143" s="63"/>
      <c r="M143" s="63"/>
      <c r="N143" s="54"/>
      <c r="O143" s="54"/>
    </row>
    <row r="144" spans="2:17" x14ac:dyDescent="0.25">
      <c r="B144" s="5" t="s">
        <v>68</v>
      </c>
      <c r="C144" s="35" t="s">
        <v>73</v>
      </c>
      <c r="D144" s="35" t="s">
        <v>74</v>
      </c>
      <c r="E144" s="35" t="s">
        <v>75</v>
      </c>
      <c r="F144" s="35" t="s">
        <v>76</v>
      </c>
      <c r="G144" s="35" t="s">
        <v>77</v>
      </c>
      <c r="H144" s="35"/>
      <c r="K144" s="5" t="s">
        <v>68</v>
      </c>
      <c r="L144" s="35" t="s">
        <v>73</v>
      </c>
      <c r="M144" s="35" t="s">
        <v>74</v>
      </c>
      <c r="N144" s="35" t="s">
        <v>75</v>
      </c>
      <c r="O144" s="35" t="s">
        <v>76</v>
      </c>
      <c r="P144" s="35" t="s">
        <v>77</v>
      </c>
      <c r="Q144" s="35"/>
    </row>
    <row r="145" spans="2:17" x14ac:dyDescent="0.25">
      <c r="B145" s="8" t="s">
        <v>12</v>
      </c>
      <c r="C145" s="10"/>
      <c r="D145" s="8">
        <v>2</v>
      </c>
      <c r="E145" s="10"/>
      <c r="F145" s="10">
        <f>D145*E145</f>
        <v>0</v>
      </c>
      <c r="G145" s="10">
        <f>F145+C145</f>
        <v>0</v>
      </c>
      <c r="H145" s="8"/>
      <c r="K145" s="8" t="s">
        <v>12</v>
      </c>
      <c r="L145" s="10"/>
      <c r="M145" s="8">
        <v>2</v>
      </c>
      <c r="N145" s="10"/>
      <c r="O145" s="10">
        <f>M145*N145</f>
        <v>0</v>
      </c>
      <c r="P145" s="10">
        <f>O145+L145</f>
        <v>0</v>
      </c>
      <c r="Q145" s="8"/>
    </row>
    <row r="146" spans="2:17" x14ac:dyDescent="0.25">
      <c r="B146" s="8" t="s">
        <v>69</v>
      </c>
      <c r="C146" s="10"/>
      <c r="D146" s="8"/>
      <c r="E146" s="10"/>
      <c r="F146" s="10">
        <f t="shared" ref="F146:F153" si="12">D146*E146</f>
        <v>0</v>
      </c>
      <c r="G146" s="10">
        <f>E146+C146</f>
        <v>0</v>
      </c>
      <c r="H146" s="8"/>
      <c r="K146" s="8" t="s">
        <v>69</v>
      </c>
      <c r="L146" s="10"/>
      <c r="M146" s="8"/>
      <c r="N146" s="10"/>
      <c r="O146" s="10">
        <f t="shared" ref="O146:O153" si="13">M146*N146</f>
        <v>0</v>
      </c>
      <c r="P146" s="10">
        <f>N146+L146</f>
        <v>0</v>
      </c>
      <c r="Q146" s="8"/>
    </row>
    <row r="147" spans="2:17" x14ac:dyDescent="0.25">
      <c r="B147" s="8" t="s">
        <v>22</v>
      </c>
      <c r="C147" s="10"/>
      <c r="D147" s="8">
        <v>1</v>
      </c>
      <c r="E147" s="10"/>
      <c r="F147" s="10">
        <f t="shared" si="12"/>
        <v>0</v>
      </c>
      <c r="G147" s="10">
        <f>E147+C147</f>
        <v>0</v>
      </c>
      <c r="H147" s="8"/>
      <c r="K147" s="8" t="s">
        <v>22</v>
      </c>
      <c r="L147" s="10"/>
      <c r="M147" s="8">
        <v>1</v>
      </c>
      <c r="N147" s="10"/>
      <c r="O147" s="10">
        <f t="shared" si="13"/>
        <v>0</v>
      </c>
      <c r="P147" s="10">
        <f>N147+L147</f>
        <v>0</v>
      </c>
      <c r="Q147" s="8"/>
    </row>
    <row r="148" spans="2:17" x14ac:dyDescent="0.25">
      <c r="B148" s="8" t="s">
        <v>13</v>
      </c>
      <c r="C148" s="10"/>
      <c r="D148" s="8">
        <v>2</v>
      </c>
      <c r="E148" s="10"/>
      <c r="F148" s="10">
        <f t="shared" si="12"/>
        <v>0</v>
      </c>
      <c r="G148" s="10">
        <f>E148+C148</f>
        <v>0</v>
      </c>
      <c r="H148" s="8"/>
      <c r="K148" s="8" t="s">
        <v>13</v>
      </c>
      <c r="L148" s="10"/>
      <c r="M148" s="8">
        <v>2</v>
      </c>
      <c r="N148" s="10"/>
      <c r="O148" s="10">
        <f t="shared" si="13"/>
        <v>0</v>
      </c>
      <c r="P148" s="10">
        <f>N148+L148</f>
        <v>0</v>
      </c>
      <c r="Q148" s="8"/>
    </row>
    <row r="149" spans="2:17" x14ac:dyDescent="0.25">
      <c r="B149" s="8" t="s">
        <v>70</v>
      </c>
      <c r="C149" s="10"/>
      <c r="D149" s="8">
        <v>2</v>
      </c>
      <c r="E149" s="10"/>
      <c r="F149" s="10">
        <f t="shared" si="12"/>
        <v>0</v>
      </c>
      <c r="G149" s="10">
        <f>E149+C149</f>
        <v>0</v>
      </c>
      <c r="H149" s="8"/>
      <c r="K149" s="8" t="s">
        <v>70</v>
      </c>
      <c r="L149" s="10"/>
      <c r="M149" s="8">
        <v>2</v>
      </c>
      <c r="N149" s="10"/>
      <c r="O149" s="10">
        <f t="shared" si="13"/>
        <v>0</v>
      </c>
      <c r="P149" s="10">
        <f>N149+L149</f>
        <v>0</v>
      </c>
      <c r="Q149" s="8"/>
    </row>
    <row r="150" spans="2:17" x14ac:dyDescent="0.25">
      <c r="B150" s="8" t="s">
        <v>23</v>
      </c>
      <c r="C150" s="10"/>
      <c r="D150" s="8">
        <v>1</v>
      </c>
      <c r="E150" s="10"/>
      <c r="F150" s="10">
        <f t="shared" si="12"/>
        <v>0</v>
      </c>
      <c r="G150" s="10">
        <f>E150*D150+C150</f>
        <v>0</v>
      </c>
      <c r="H150" s="8"/>
      <c r="K150" s="8" t="s">
        <v>23</v>
      </c>
      <c r="L150" s="10"/>
      <c r="M150" s="8">
        <v>1</v>
      </c>
      <c r="N150" s="10"/>
      <c r="O150" s="10">
        <f t="shared" si="13"/>
        <v>0</v>
      </c>
      <c r="P150" s="10">
        <f>N150*M150+L150</f>
        <v>0</v>
      </c>
      <c r="Q150" s="8"/>
    </row>
    <row r="151" spans="2:17" x14ac:dyDescent="0.25">
      <c r="B151" s="8" t="s">
        <v>34</v>
      </c>
      <c r="C151" s="10"/>
      <c r="D151" s="8">
        <v>1</v>
      </c>
      <c r="E151" s="10"/>
      <c r="F151" s="10">
        <f t="shared" si="12"/>
        <v>0</v>
      </c>
      <c r="G151" s="10">
        <f>E151*D151+C151</f>
        <v>0</v>
      </c>
      <c r="H151" s="8"/>
      <c r="K151" s="8" t="s">
        <v>34</v>
      </c>
      <c r="L151" s="10"/>
      <c r="M151" s="8">
        <v>1</v>
      </c>
      <c r="N151" s="10"/>
      <c r="O151" s="10">
        <f t="shared" si="13"/>
        <v>0</v>
      </c>
      <c r="P151" s="10">
        <f>N151*M151+L151</f>
        <v>0</v>
      </c>
      <c r="Q151" s="8"/>
    </row>
    <row r="152" spans="2:17" x14ac:dyDescent="0.25">
      <c r="B152" s="8" t="s">
        <v>71</v>
      </c>
      <c r="C152" s="10"/>
      <c r="D152" s="8">
        <v>1</v>
      </c>
      <c r="E152" s="10"/>
      <c r="F152" s="10">
        <f t="shared" si="12"/>
        <v>0</v>
      </c>
      <c r="G152" s="10">
        <f>E152*D152+C152</f>
        <v>0</v>
      </c>
      <c r="H152" s="8"/>
      <c r="K152" s="8" t="s">
        <v>71</v>
      </c>
      <c r="L152" s="10"/>
      <c r="M152" s="8">
        <v>1</v>
      </c>
      <c r="N152" s="10"/>
      <c r="O152" s="10">
        <f t="shared" si="13"/>
        <v>0</v>
      </c>
      <c r="P152" s="10">
        <f>N152*M152+L152</f>
        <v>0</v>
      </c>
      <c r="Q152" s="8"/>
    </row>
    <row r="153" spans="2:17" x14ac:dyDescent="0.25">
      <c r="B153" s="8" t="s">
        <v>72</v>
      </c>
      <c r="C153" s="10"/>
      <c r="D153" s="8">
        <v>1</v>
      </c>
      <c r="E153" s="10"/>
      <c r="F153" s="10">
        <f t="shared" si="12"/>
        <v>0</v>
      </c>
      <c r="G153" s="10">
        <f>E153*D153+C153</f>
        <v>0</v>
      </c>
      <c r="H153" s="8"/>
      <c r="K153" s="8" t="s">
        <v>72</v>
      </c>
      <c r="L153" s="10"/>
      <c r="M153" s="8">
        <v>1</v>
      </c>
      <c r="N153" s="10"/>
      <c r="O153" s="10">
        <f t="shared" si="13"/>
        <v>0</v>
      </c>
      <c r="P153" s="10">
        <f>N153*M153+L153</f>
        <v>0</v>
      </c>
      <c r="Q153" s="8"/>
    </row>
    <row r="154" spans="2:17" x14ac:dyDescent="0.25">
      <c r="B154" s="8"/>
      <c r="C154" s="10"/>
      <c r="D154" s="8"/>
      <c r="E154" s="10"/>
      <c r="F154" s="10"/>
      <c r="G154" s="10"/>
      <c r="H154" s="8"/>
      <c r="K154" s="8"/>
      <c r="L154" s="10"/>
      <c r="M154" s="8"/>
      <c r="N154" s="10"/>
      <c r="O154" s="10"/>
      <c r="P154" s="10"/>
      <c r="Q154" s="8"/>
    </row>
    <row r="155" spans="2:17" x14ac:dyDescent="0.25">
      <c r="B155" s="8"/>
      <c r="C155" s="10"/>
      <c r="D155" s="8"/>
      <c r="E155" s="10"/>
      <c r="F155" s="10"/>
      <c r="G155" s="10"/>
      <c r="H155" s="8"/>
      <c r="K155" s="8"/>
      <c r="L155" s="10"/>
      <c r="M155" s="8"/>
      <c r="N155" s="10"/>
      <c r="O155" s="10"/>
      <c r="P155" s="10"/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10"/>
      <c r="F157" s="10"/>
      <c r="G157" s="10"/>
      <c r="H157" s="8"/>
      <c r="K157" s="8"/>
      <c r="L157" s="10"/>
      <c r="M157" s="8"/>
      <c r="N157" s="10"/>
      <c r="O157" s="10"/>
      <c r="P157" s="10"/>
      <c r="Q157" s="8"/>
    </row>
    <row r="158" spans="2:17" x14ac:dyDescent="0.25">
      <c r="B158" s="8"/>
      <c r="C158" s="10"/>
      <c r="D158" s="8"/>
      <c r="E158" s="10"/>
      <c r="F158" s="10"/>
      <c r="G158" s="10"/>
      <c r="H158" s="8"/>
      <c r="K158" s="8"/>
      <c r="L158" s="10"/>
      <c r="M158" s="8"/>
      <c r="N158" s="10"/>
      <c r="O158" s="10"/>
      <c r="P158" s="10"/>
      <c r="Q158" s="8"/>
    </row>
    <row r="159" spans="2:17" x14ac:dyDescent="0.25">
      <c r="B159" s="8"/>
      <c r="C159" s="10"/>
      <c r="D159" s="8"/>
      <c r="E159" s="10"/>
      <c r="F159" s="10"/>
      <c r="G159" s="10"/>
      <c r="H159" s="8"/>
      <c r="K159" s="8"/>
      <c r="L159" s="10"/>
      <c r="M159" s="8"/>
      <c r="N159" s="10"/>
      <c r="O159" s="10"/>
      <c r="P159" s="10"/>
      <c r="Q159" s="8"/>
    </row>
    <row r="160" spans="2:17" x14ac:dyDescent="0.25">
      <c r="B160" s="8"/>
      <c r="C160" s="10"/>
      <c r="D160" s="8"/>
      <c r="E160" s="8"/>
      <c r="F160" s="10"/>
      <c r="G160" s="10"/>
      <c r="H160" s="8"/>
      <c r="K160" s="8"/>
      <c r="L160" s="10"/>
      <c r="M160" s="8"/>
      <c r="N160" s="8"/>
      <c r="O160" s="10"/>
      <c r="P160" s="10"/>
      <c r="Q160" s="8"/>
    </row>
    <row r="161" spans="2:17" x14ac:dyDescent="0.25">
      <c r="B161" s="8"/>
      <c r="C161" s="316" t="s">
        <v>40</v>
      </c>
      <c r="D161" s="317"/>
      <c r="E161" s="317"/>
      <c r="F161" s="318"/>
      <c r="G161" s="313">
        <f>SUM(G145:G160)</f>
        <v>0</v>
      </c>
      <c r="H161" s="8"/>
      <c r="K161" s="8"/>
      <c r="L161" s="316" t="s">
        <v>40</v>
      </c>
      <c r="M161" s="317"/>
      <c r="N161" s="317"/>
      <c r="O161" s="318"/>
      <c r="P161" s="313">
        <f>SUM(P145:P160)</f>
        <v>0</v>
      </c>
      <c r="Q161" s="8"/>
    </row>
    <row r="162" spans="2:17" x14ac:dyDescent="0.25">
      <c r="B162" s="8"/>
      <c r="C162" s="319"/>
      <c r="D162" s="320"/>
      <c r="E162" s="320"/>
      <c r="F162" s="321"/>
      <c r="G162" s="314"/>
      <c r="H162" s="8"/>
      <c r="K162" s="8"/>
      <c r="L162" s="319"/>
      <c r="M162" s="320"/>
      <c r="N162" s="320"/>
      <c r="O162" s="321"/>
      <c r="P162" s="314"/>
      <c r="Q162" s="8"/>
    </row>
  </sheetData>
  <mergeCells count="36">
    <mergeCell ref="C161:F162"/>
    <mergeCell ref="G161:G162"/>
    <mergeCell ref="L161:O162"/>
    <mergeCell ref="P161:P162"/>
    <mergeCell ref="C133:F134"/>
    <mergeCell ref="G133:G134"/>
    <mergeCell ref="L133:O134"/>
    <mergeCell ref="P133:P134"/>
    <mergeCell ref="C141:E142"/>
    <mergeCell ref="L141:N142"/>
    <mergeCell ref="C102:F103"/>
    <mergeCell ref="G102:G103"/>
    <mergeCell ref="L102:O103"/>
    <mergeCell ref="P102:P103"/>
    <mergeCell ref="C110:E111"/>
    <mergeCell ref="L110:N111"/>
    <mergeCell ref="C75:F76"/>
    <mergeCell ref="G75:G76"/>
    <mergeCell ref="L75:O76"/>
    <mergeCell ref="P75:P76"/>
    <mergeCell ref="C82:E83"/>
    <mergeCell ref="L82:N83"/>
    <mergeCell ref="C48:F49"/>
    <mergeCell ref="G48:G49"/>
    <mergeCell ref="L48:O49"/>
    <mergeCell ref="P48:P49"/>
    <mergeCell ref="C55:E56"/>
    <mergeCell ref="L55:N56"/>
    <mergeCell ref="L1:N2"/>
    <mergeCell ref="L21:O22"/>
    <mergeCell ref="P21:P22"/>
    <mergeCell ref="C28:E29"/>
    <mergeCell ref="L28:N29"/>
    <mergeCell ref="C21:F22"/>
    <mergeCell ref="G21:G22"/>
    <mergeCell ref="C1:E2"/>
  </mergeCells>
  <pageMargins left="0.7" right="0.7" top="0.75" bottom="0.75" header="0.3" footer="0.3"/>
  <pageSetup paperSize="9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T347"/>
  <sheetViews>
    <sheetView topLeftCell="M233" zoomScale="145" zoomScaleNormal="145" workbookViewId="0">
      <selection activeCell="M248" sqref="M248"/>
    </sheetView>
  </sheetViews>
  <sheetFormatPr baseColWidth="10" defaultRowHeight="15" x14ac:dyDescent="0.25"/>
  <cols>
    <col min="1" max="1" width="12.140625" customWidth="1"/>
    <col min="2" max="2" width="16.7109375" customWidth="1"/>
    <col min="3" max="4" width="13.85546875" customWidth="1"/>
    <col min="5" max="5" width="10.28515625" customWidth="1"/>
    <col min="9" max="9" width="15.28515625" customWidth="1"/>
    <col min="13" max="13" width="12.42578125" customWidth="1"/>
    <col min="14" max="14" width="19.28515625" customWidth="1"/>
    <col min="15" max="15" width="9.28515625" customWidth="1"/>
    <col min="16" max="16" width="14.85546875" customWidth="1"/>
    <col min="20" max="20" width="9.85546875" customWidth="1"/>
    <col min="21" max="21" width="15.28515625" customWidth="1"/>
    <col min="22" max="22" width="11" customWidth="1"/>
    <col min="23" max="23" width="10" customWidth="1"/>
    <col min="25" max="25" width="13.85546875" customWidth="1"/>
    <col min="26" max="26" width="15" customWidth="1"/>
    <col min="27" max="27" width="8.28515625" customWidth="1"/>
    <col min="28" max="28" width="15.5703125" customWidth="1"/>
    <col min="29" max="29" width="7.7109375" customWidth="1"/>
    <col min="32" max="32" width="3.140625" customWidth="1"/>
    <col min="33" max="33" width="15.140625" customWidth="1"/>
  </cols>
  <sheetData>
    <row r="1" spans="1:24" ht="31.5" x14ac:dyDescent="0.5">
      <c r="A1" s="7"/>
      <c r="B1" s="298" t="s">
        <v>24</v>
      </c>
      <c r="C1" s="299"/>
      <c r="D1" s="299"/>
      <c r="E1" s="299"/>
      <c r="F1" s="300"/>
      <c r="G1" s="8"/>
      <c r="H1" s="8"/>
      <c r="I1" s="8"/>
      <c r="J1" s="22"/>
      <c r="M1" s="7"/>
      <c r="N1" s="298" t="s">
        <v>87</v>
      </c>
      <c r="O1" s="299"/>
      <c r="P1" s="299"/>
      <c r="Q1" s="299"/>
      <c r="R1" s="300"/>
      <c r="S1" s="8"/>
      <c r="T1" s="8"/>
      <c r="U1" s="8"/>
      <c r="V1" s="8"/>
      <c r="W1" s="22"/>
    </row>
    <row r="2" spans="1:24" x14ac:dyDescent="0.25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98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0"/>
      <c r="W2" s="23" t="s">
        <v>10</v>
      </c>
      <c r="X2" s="56"/>
    </row>
    <row r="3" spans="1:24" x14ac:dyDescent="0.25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14"/>
      <c r="W3" s="96">
        <v>441</v>
      </c>
    </row>
    <row r="4" spans="1:24" x14ac:dyDescent="0.25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14"/>
      <c r="W4" s="96">
        <v>441</v>
      </c>
    </row>
    <row r="5" spans="1:24" x14ac:dyDescent="0.25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14"/>
      <c r="W5" s="96">
        <v>441</v>
      </c>
    </row>
    <row r="6" spans="1:24" x14ac:dyDescent="0.25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14"/>
      <c r="W6" s="96">
        <v>441</v>
      </c>
    </row>
    <row r="7" spans="1:24" x14ac:dyDescent="0.25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4"/>
      <c r="W7" s="104">
        <v>445</v>
      </c>
    </row>
    <row r="8" spans="1:24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4"/>
      <c r="W8" s="104">
        <v>445</v>
      </c>
    </row>
    <row r="9" spans="1:24" x14ac:dyDescent="0.25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4"/>
      <c r="W9" s="104">
        <v>445</v>
      </c>
    </row>
    <row r="10" spans="1:24" x14ac:dyDescent="0.25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4"/>
      <c r="W10" s="104">
        <v>445</v>
      </c>
    </row>
    <row r="11" spans="1:24" x14ac:dyDescent="0.25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4"/>
      <c r="W11" s="104">
        <v>445</v>
      </c>
    </row>
    <row r="12" spans="1:24" x14ac:dyDescent="0.25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4"/>
      <c r="W12" s="104">
        <v>445</v>
      </c>
    </row>
    <row r="13" spans="1:24" x14ac:dyDescent="0.25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4"/>
      <c r="W13" s="103">
        <v>454</v>
      </c>
    </row>
    <row r="14" spans="1:24" x14ac:dyDescent="0.25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1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4"/>
      <c r="W14" s="103">
        <v>454</v>
      </c>
    </row>
    <row r="15" spans="1:24" x14ac:dyDescent="0.25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1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4"/>
      <c r="W15" s="103">
        <v>454</v>
      </c>
      <c r="X15" s="57"/>
    </row>
    <row r="16" spans="1:24" x14ac:dyDescent="0.25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1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4"/>
      <c r="W16" s="103">
        <v>454</v>
      </c>
    </row>
    <row r="17" spans="1:23" x14ac:dyDescent="0.25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1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4"/>
      <c r="W17" s="103">
        <v>454</v>
      </c>
    </row>
    <row r="18" spans="1:23" x14ac:dyDescent="0.25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1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4"/>
      <c r="W18" s="103">
        <v>454</v>
      </c>
    </row>
    <row r="19" spans="1:23" x14ac:dyDescent="0.25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1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4"/>
      <c r="W19" s="103">
        <v>454</v>
      </c>
    </row>
    <row r="20" spans="1:23" x14ac:dyDescent="0.25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1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4"/>
      <c r="W20" s="103">
        <v>454</v>
      </c>
    </row>
    <row r="21" spans="1:23" x14ac:dyDescent="0.25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1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4"/>
      <c r="W21" s="103">
        <v>454</v>
      </c>
    </row>
    <row r="22" spans="1:23" x14ac:dyDescent="0.25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1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4"/>
      <c r="W22" s="103">
        <v>454</v>
      </c>
    </row>
    <row r="23" spans="1:23" x14ac:dyDescent="0.25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1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4"/>
      <c r="W23" s="103">
        <v>454</v>
      </c>
    </row>
    <row r="24" spans="1:23" x14ac:dyDescent="0.25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1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4"/>
      <c r="W24" s="103">
        <v>454</v>
      </c>
    </row>
    <row r="25" spans="1:23" x14ac:dyDescent="0.25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1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4"/>
      <c r="W25" s="103">
        <v>454</v>
      </c>
    </row>
    <row r="26" spans="1:23" x14ac:dyDescent="0.25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1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4"/>
      <c r="W26" s="108">
        <v>459</v>
      </c>
    </row>
    <row r="27" spans="1:23" x14ac:dyDescent="0.25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1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4"/>
      <c r="W27" s="108">
        <v>459</v>
      </c>
    </row>
    <row r="28" spans="1:23" x14ac:dyDescent="0.25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4"/>
      <c r="W28" s="108">
        <v>459</v>
      </c>
    </row>
    <row r="29" spans="1:23" x14ac:dyDescent="0.25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4"/>
      <c r="W29" s="108">
        <v>459</v>
      </c>
    </row>
    <row r="30" spans="1:23" x14ac:dyDescent="0.25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4"/>
      <c r="W30" s="108">
        <v>459</v>
      </c>
    </row>
    <row r="31" spans="1:23" x14ac:dyDescent="0.25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4"/>
      <c r="W31" s="108">
        <v>459</v>
      </c>
    </row>
    <row r="32" spans="1:23" x14ac:dyDescent="0.25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4"/>
      <c r="W32" s="108">
        <v>459</v>
      </c>
    </row>
    <row r="33" spans="1:23" x14ac:dyDescent="0.25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14"/>
      <c r="W33" s="8"/>
    </row>
    <row r="34" spans="1:23" x14ac:dyDescent="0.25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14"/>
      <c r="W34" s="8"/>
    </row>
    <row r="35" spans="1:23" x14ac:dyDescent="0.25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14"/>
      <c r="W35" s="8"/>
    </row>
    <row r="36" spans="1:23" x14ac:dyDescent="0.25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14"/>
      <c r="W36" s="8"/>
    </row>
    <row r="37" spans="1:23" x14ac:dyDescent="0.25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14"/>
      <c r="W37" s="8"/>
    </row>
    <row r="38" spans="1:23" x14ac:dyDescent="0.25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14"/>
      <c r="W38" s="8"/>
    </row>
    <row r="39" spans="1:23" x14ac:dyDescent="0.25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14"/>
      <c r="W39" s="8"/>
    </row>
    <row r="40" spans="1:23" x14ac:dyDescent="0.25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14"/>
      <c r="W40" s="8"/>
    </row>
    <row r="41" spans="1:23" x14ac:dyDescent="0.25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14"/>
      <c r="W41" s="8"/>
    </row>
    <row r="42" spans="1:23" x14ac:dyDescent="0.25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14"/>
      <c r="W42" s="8"/>
    </row>
    <row r="43" spans="1:23" x14ac:dyDescent="0.25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14"/>
      <c r="W43" s="8"/>
    </row>
    <row r="44" spans="1:23" x14ac:dyDescent="0.25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14"/>
      <c r="W44" s="8"/>
    </row>
    <row r="45" spans="1:23" x14ac:dyDescent="0.25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14"/>
      <c r="W45" s="8"/>
    </row>
    <row r="46" spans="1:23" x14ac:dyDescent="0.25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14"/>
      <c r="W46" s="8"/>
    </row>
    <row r="47" spans="1:23" x14ac:dyDescent="0.25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14"/>
      <c r="W47" s="8"/>
    </row>
    <row r="48" spans="1:23" x14ac:dyDescent="0.25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14"/>
      <c r="W48" s="8"/>
    </row>
    <row r="49" spans="1:23" x14ac:dyDescent="0.25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14"/>
      <c r="W49" s="8"/>
    </row>
    <row r="50" spans="1:23" x14ac:dyDescent="0.25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  <c r="W50" s="8"/>
    </row>
    <row r="51" spans="1:23" x14ac:dyDescent="0.25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  <c r="V51" s="79"/>
    </row>
    <row r="52" spans="1:23" x14ac:dyDescent="0.25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3" x14ac:dyDescent="0.25">
      <c r="E53" s="295" t="s">
        <v>18</v>
      </c>
      <c r="F53" s="296"/>
      <c r="G53" s="296"/>
      <c r="H53" s="297"/>
      <c r="I53" s="18">
        <f>F52-I51</f>
        <v>429.39999999999964</v>
      </c>
      <c r="Q53" s="295" t="s">
        <v>18</v>
      </c>
      <c r="R53" s="296"/>
      <c r="S53" s="296"/>
      <c r="T53" s="297"/>
      <c r="U53" s="18">
        <f>R52-U51</f>
        <v>508.6230000000005</v>
      </c>
      <c r="V53" s="255"/>
    </row>
    <row r="59" spans="1:23" ht="31.5" x14ac:dyDescent="0.5">
      <c r="A59" s="7"/>
      <c r="B59" s="298" t="s">
        <v>88</v>
      </c>
      <c r="C59" s="299"/>
      <c r="D59" s="299"/>
      <c r="E59" s="299"/>
      <c r="F59" s="300"/>
      <c r="G59" s="8"/>
      <c r="H59" s="8"/>
      <c r="I59" s="8"/>
      <c r="J59" s="22"/>
      <c r="M59" s="7"/>
      <c r="N59" s="298" t="s">
        <v>89</v>
      </c>
      <c r="O59" s="299"/>
      <c r="P59" s="299"/>
      <c r="Q59" s="299"/>
      <c r="R59" s="300"/>
      <c r="S59" s="8"/>
      <c r="T59" s="8"/>
      <c r="U59" s="8"/>
      <c r="V59" s="8"/>
      <c r="W59" s="22"/>
    </row>
    <row r="60" spans="1:23" x14ac:dyDescent="0.25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0"/>
      <c r="W60" s="23" t="s">
        <v>10</v>
      </c>
    </row>
    <row r="61" spans="1:23" x14ac:dyDescent="0.25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14"/>
      <c r="W61" s="22">
        <v>514</v>
      </c>
    </row>
    <row r="62" spans="1:23" x14ac:dyDescent="0.25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14"/>
      <c r="W62" s="22">
        <v>514</v>
      </c>
    </row>
    <row r="63" spans="1:23" x14ac:dyDescent="0.25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14"/>
      <c r="W63" s="22">
        <v>514</v>
      </c>
    </row>
    <row r="64" spans="1:23" x14ac:dyDescent="0.25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14"/>
      <c r="W64" s="22">
        <v>514</v>
      </c>
    </row>
    <row r="65" spans="1:23" x14ac:dyDescent="0.25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14"/>
      <c r="W65" s="22">
        <v>514</v>
      </c>
    </row>
    <row r="66" spans="1:23" x14ac:dyDescent="0.25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14"/>
      <c r="W66" s="22">
        <v>514</v>
      </c>
    </row>
    <row r="67" spans="1:23" x14ac:dyDescent="0.25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14"/>
      <c r="W67" s="22">
        <v>514</v>
      </c>
    </row>
    <row r="68" spans="1:23" x14ac:dyDescent="0.25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14"/>
      <c r="W68" s="22">
        <v>514</v>
      </c>
    </row>
    <row r="69" spans="1:23" x14ac:dyDescent="0.25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14"/>
      <c r="W69" s="22">
        <v>514</v>
      </c>
    </row>
    <row r="70" spans="1:23" x14ac:dyDescent="0.25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14"/>
      <c r="W70" s="22">
        <v>514</v>
      </c>
    </row>
    <row r="71" spans="1:23" x14ac:dyDescent="0.25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14"/>
      <c r="W71" s="22">
        <v>514</v>
      </c>
    </row>
    <row r="72" spans="1:23" x14ac:dyDescent="0.25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14"/>
      <c r="W72" s="22">
        <v>514</v>
      </c>
    </row>
    <row r="73" spans="1:23" x14ac:dyDescent="0.25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14"/>
      <c r="W73" s="22">
        <v>514</v>
      </c>
    </row>
    <row r="74" spans="1:23" x14ac:dyDescent="0.25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4"/>
      <c r="W74" s="160">
        <v>535</v>
      </c>
    </row>
    <row r="75" spans="1:23" x14ac:dyDescent="0.25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4"/>
      <c r="W75" s="160">
        <v>535</v>
      </c>
    </row>
    <row r="76" spans="1:23" x14ac:dyDescent="0.25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2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4"/>
      <c r="W76" s="160">
        <v>535</v>
      </c>
    </row>
    <row r="77" spans="1:23" x14ac:dyDescent="0.25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2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4"/>
      <c r="W77" s="160">
        <v>535</v>
      </c>
    </row>
    <row r="78" spans="1:23" x14ac:dyDescent="0.25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0">
        <v>-30</v>
      </c>
      <c r="I78" s="121">
        <v>220</v>
      </c>
      <c r="J78" s="122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4"/>
      <c r="W78" s="160">
        <v>535</v>
      </c>
    </row>
    <row r="79" spans="1:23" x14ac:dyDescent="0.25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2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4"/>
      <c r="W79" s="160">
        <v>535</v>
      </c>
    </row>
    <row r="80" spans="1:23" x14ac:dyDescent="0.25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2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4"/>
      <c r="W80" s="160">
        <v>535</v>
      </c>
    </row>
    <row r="81" spans="1:23" x14ac:dyDescent="0.25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2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4"/>
      <c r="W81" s="160">
        <v>535</v>
      </c>
    </row>
    <row r="82" spans="1:23" x14ac:dyDescent="0.25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2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4"/>
      <c r="W82" s="160">
        <v>535</v>
      </c>
    </row>
    <row r="83" spans="1:23" x14ac:dyDescent="0.25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2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4"/>
      <c r="W83" s="160">
        <v>535</v>
      </c>
    </row>
    <row r="84" spans="1:23" x14ac:dyDescent="0.25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2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4"/>
      <c r="W84" s="160">
        <v>535</v>
      </c>
    </row>
    <row r="85" spans="1:23" x14ac:dyDescent="0.25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2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4"/>
      <c r="W85" s="160">
        <v>535</v>
      </c>
    </row>
    <row r="86" spans="1:23" x14ac:dyDescent="0.25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2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4"/>
      <c r="W86" s="160">
        <v>535</v>
      </c>
    </row>
    <row r="87" spans="1:23" x14ac:dyDescent="0.25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2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4"/>
      <c r="W87" s="160">
        <v>535</v>
      </c>
    </row>
    <row r="88" spans="1:23" x14ac:dyDescent="0.25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2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14"/>
      <c r="W88" s="8"/>
    </row>
    <row r="89" spans="1:23" x14ac:dyDescent="0.25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14"/>
      <c r="W89" s="8"/>
    </row>
    <row r="90" spans="1:23" x14ac:dyDescent="0.25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14"/>
      <c r="W90" s="8"/>
    </row>
    <row r="91" spans="1:23" x14ac:dyDescent="0.25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14"/>
      <c r="W91" s="8"/>
    </row>
    <row r="92" spans="1:23" x14ac:dyDescent="0.25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14"/>
      <c r="W92" s="8"/>
    </row>
    <row r="93" spans="1:23" x14ac:dyDescent="0.25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14"/>
      <c r="W93" s="8"/>
    </row>
    <row r="94" spans="1:23" x14ac:dyDescent="0.25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14"/>
      <c r="W94" s="8"/>
    </row>
    <row r="95" spans="1:23" x14ac:dyDescent="0.25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14"/>
      <c r="W95" s="8"/>
    </row>
    <row r="96" spans="1:23" x14ac:dyDescent="0.25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14"/>
      <c r="W96" s="8"/>
    </row>
    <row r="97" spans="1:23" x14ac:dyDescent="0.25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14"/>
      <c r="W97" s="8"/>
    </row>
    <row r="98" spans="1:23" x14ac:dyDescent="0.25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14"/>
      <c r="W98" s="8"/>
    </row>
    <row r="99" spans="1:23" x14ac:dyDescent="0.25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14"/>
      <c r="W99" s="8"/>
    </row>
    <row r="100" spans="1:23" x14ac:dyDescent="0.25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14"/>
      <c r="W100" s="8"/>
    </row>
    <row r="101" spans="1:23" x14ac:dyDescent="0.25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14"/>
      <c r="W101" s="8"/>
    </row>
    <row r="102" spans="1:23" x14ac:dyDescent="0.25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14"/>
      <c r="W102" s="8"/>
    </row>
    <row r="103" spans="1:23" x14ac:dyDescent="0.25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14"/>
      <c r="W103" s="8"/>
    </row>
    <row r="104" spans="1:23" x14ac:dyDescent="0.25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14"/>
      <c r="W104" s="8"/>
    </row>
    <row r="105" spans="1:23" x14ac:dyDescent="0.25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14"/>
      <c r="W105" s="8"/>
    </row>
    <row r="106" spans="1:23" x14ac:dyDescent="0.25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14"/>
      <c r="W106" s="8"/>
    </row>
    <row r="107" spans="1:23" x14ac:dyDescent="0.25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  <c r="W107" s="8"/>
    </row>
    <row r="108" spans="1:23" x14ac:dyDescent="0.25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  <c r="V108" s="79"/>
    </row>
    <row r="109" spans="1:23" x14ac:dyDescent="0.25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3" x14ac:dyDescent="0.25">
      <c r="A110" s="1"/>
      <c r="E110" s="12" t="s">
        <v>17</v>
      </c>
      <c r="F110" s="13">
        <f>F109*0.99</f>
        <v>8838.2250000000004</v>
      </c>
      <c r="Q110" s="295" t="s">
        <v>18</v>
      </c>
      <c r="R110" s="296"/>
      <c r="S110" s="296"/>
      <c r="T110" s="297"/>
      <c r="U110" s="18">
        <f>R109-U108</f>
        <v>419.80000000000018</v>
      </c>
      <c r="V110" s="255"/>
    </row>
    <row r="111" spans="1:23" x14ac:dyDescent="0.25">
      <c r="E111" s="295" t="s">
        <v>18</v>
      </c>
      <c r="F111" s="296"/>
      <c r="G111" s="296"/>
      <c r="H111" s="297"/>
      <c r="I111" s="18">
        <f>F110-I109</f>
        <v>478.22500000000036</v>
      </c>
      <c r="M111" s="1"/>
      <c r="Q111" s="64"/>
      <c r="R111" s="33"/>
      <c r="S111" s="77"/>
      <c r="T111" s="77"/>
      <c r="U111" s="79"/>
      <c r="V111" s="79"/>
    </row>
    <row r="112" spans="1:23" x14ac:dyDescent="0.25">
      <c r="M112" s="1"/>
      <c r="Q112" s="64"/>
      <c r="R112" s="33"/>
    </row>
    <row r="113" spans="1:23" x14ac:dyDescent="0.25">
      <c r="Q113" s="294"/>
      <c r="R113" s="294"/>
      <c r="S113" s="294"/>
      <c r="T113" s="294"/>
      <c r="U113" s="159"/>
      <c r="V113" s="159"/>
    </row>
    <row r="117" spans="1:23" ht="31.5" x14ac:dyDescent="0.5">
      <c r="A117" s="7"/>
      <c r="B117" s="298" t="s">
        <v>97</v>
      </c>
      <c r="C117" s="299"/>
      <c r="D117" s="299"/>
      <c r="E117" s="299"/>
      <c r="F117" s="300"/>
      <c r="G117" s="8"/>
      <c r="H117" s="8"/>
      <c r="I117" s="8"/>
      <c r="J117" s="22"/>
      <c r="M117" s="7"/>
      <c r="N117" s="298" t="s">
        <v>91</v>
      </c>
      <c r="O117" s="299"/>
      <c r="P117" s="299"/>
      <c r="Q117" s="299"/>
      <c r="R117" s="300"/>
      <c r="S117" s="8"/>
      <c r="T117" s="8"/>
      <c r="U117" s="8"/>
      <c r="V117" s="8"/>
      <c r="W117" s="22"/>
    </row>
    <row r="118" spans="1:23" x14ac:dyDescent="0.25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0"/>
      <c r="W118" s="23" t="s">
        <v>10</v>
      </c>
    </row>
    <row r="119" spans="1:23" x14ac:dyDescent="0.25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>
        <v>45078</v>
      </c>
      <c r="N119" s="8" t="s">
        <v>212</v>
      </c>
      <c r="O119" s="8" t="s">
        <v>140</v>
      </c>
      <c r="P119" s="8" t="s">
        <v>596</v>
      </c>
      <c r="Q119" s="8">
        <v>868</v>
      </c>
      <c r="R119" s="14">
        <v>200</v>
      </c>
      <c r="S119" s="8" t="s">
        <v>117</v>
      </c>
      <c r="T119" s="8"/>
      <c r="U119" s="14">
        <v>180</v>
      </c>
      <c r="V119" s="14"/>
      <c r="W119" s="203">
        <v>582</v>
      </c>
    </row>
    <row r="120" spans="1:23" x14ac:dyDescent="0.25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>
        <v>45078</v>
      </c>
      <c r="N120" s="8" t="s">
        <v>194</v>
      </c>
      <c r="O120" s="8" t="s">
        <v>140</v>
      </c>
      <c r="P120" s="8" t="s">
        <v>597</v>
      </c>
      <c r="Q120" s="8">
        <v>867</v>
      </c>
      <c r="R120" s="14">
        <v>350</v>
      </c>
      <c r="S120" s="8" t="s">
        <v>139</v>
      </c>
      <c r="T120" s="8"/>
      <c r="U120" s="14">
        <v>330</v>
      </c>
      <c r="V120" s="14"/>
      <c r="W120" s="203">
        <v>582</v>
      </c>
    </row>
    <row r="121" spans="1:23" x14ac:dyDescent="0.25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>
        <v>45079</v>
      </c>
      <c r="N121" s="8" t="s">
        <v>487</v>
      </c>
      <c r="O121" s="8" t="s">
        <v>140</v>
      </c>
      <c r="P121" s="8" t="s">
        <v>131</v>
      </c>
      <c r="Q121" s="8">
        <v>870</v>
      </c>
      <c r="R121" s="21">
        <v>180</v>
      </c>
      <c r="S121" s="8" t="s">
        <v>213</v>
      </c>
      <c r="T121" s="8"/>
      <c r="U121" s="14">
        <v>170</v>
      </c>
      <c r="V121" s="14"/>
      <c r="W121" s="203">
        <v>582</v>
      </c>
    </row>
    <row r="122" spans="1:23" x14ac:dyDescent="0.25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>
        <v>45084</v>
      </c>
      <c r="N122" s="8" t="s">
        <v>119</v>
      </c>
      <c r="O122" s="8" t="s">
        <v>140</v>
      </c>
      <c r="P122" s="8" t="s">
        <v>131</v>
      </c>
      <c r="Q122" s="8">
        <v>874</v>
      </c>
      <c r="R122" s="21">
        <v>180</v>
      </c>
      <c r="S122" s="8" t="s">
        <v>122</v>
      </c>
      <c r="T122" s="8"/>
      <c r="U122" s="14">
        <v>170</v>
      </c>
      <c r="V122" s="14"/>
      <c r="W122" s="203">
        <v>582</v>
      </c>
    </row>
    <row r="123" spans="1:23" x14ac:dyDescent="0.25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>
        <v>45084</v>
      </c>
      <c r="N123" s="8" t="s">
        <v>212</v>
      </c>
      <c r="O123" s="8" t="s">
        <v>140</v>
      </c>
      <c r="P123" s="8" t="s">
        <v>131</v>
      </c>
      <c r="Q123" s="8">
        <v>23521</v>
      </c>
      <c r="R123" s="21">
        <v>180</v>
      </c>
      <c r="S123" s="8" t="s">
        <v>117</v>
      </c>
      <c r="T123" s="8"/>
      <c r="U123" s="14">
        <v>170</v>
      </c>
      <c r="V123" s="14"/>
      <c r="W123" s="203">
        <v>582</v>
      </c>
    </row>
    <row r="124" spans="1:23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>
        <v>45084</v>
      </c>
      <c r="N124" s="8" t="s">
        <v>194</v>
      </c>
      <c r="O124" s="8" t="s">
        <v>140</v>
      </c>
      <c r="P124" s="8" t="s">
        <v>131</v>
      </c>
      <c r="Q124" s="8">
        <v>875</v>
      </c>
      <c r="R124" s="21">
        <v>180</v>
      </c>
      <c r="S124" s="8" t="s">
        <v>139</v>
      </c>
      <c r="T124" s="8"/>
      <c r="U124" s="190">
        <v>170</v>
      </c>
      <c r="V124" s="190"/>
      <c r="W124" s="8">
        <v>590</v>
      </c>
    </row>
    <row r="125" spans="1:23" x14ac:dyDescent="0.25">
      <c r="A125" s="7">
        <v>45056</v>
      </c>
      <c r="B125" s="8" t="s">
        <v>344</v>
      </c>
      <c r="C125" s="8" t="s">
        <v>140</v>
      </c>
      <c r="D125" s="8" t="s">
        <v>556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>
        <v>45085</v>
      </c>
      <c r="N125" s="8" t="s">
        <v>123</v>
      </c>
      <c r="O125" s="8" t="s">
        <v>140</v>
      </c>
      <c r="P125" s="8" t="s">
        <v>211</v>
      </c>
      <c r="Q125" s="8">
        <v>878</v>
      </c>
      <c r="R125" s="21">
        <v>350</v>
      </c>
      <c r="S125" s="8" t="s">
        <v>213</v>
      </c>
      <c r="T125" s="8"/>
      <c r="U125" s="14">
        <v>330</v>
      </c>
      <c r="V125" s="14"/>
      <c r="W125" s="203">
        <v>582</v>
      </c>
    </row>
    <row r="126" spans="1:23" x14ac:dyDescent="0.25">
      <c r="A126" s="7">
        <v>45056</v>
      </c>
      <c r="B126" s="8" t="s">
        <v>557</v>
      </c>
      <c r="C126" s="8" t="s">
        <v>140</v>
      </c>
      <c r="D126" s="8" t="s">
        <v>556</v>
      </c>
      <c r="E126" s="8">
        <v>834</v>
      </c>
      <c r="F126" s="21">
        <v>600</v>
      </c>
      <c r="G126" s="8" t="s">
        <v>558</v>
      </c>
      <c r="H126" s="8"/>
      <c r="I126" s="14">
        <v>550</v>
      </c>
      <c r="J126" s="8">
        <v>541</v>
      </c>
      <c r="M126" s="7">
        <v>45085</v>
      </c>
      <c r="N126" s="8" t="s">
        <v>119</v>
      </c>
      <c r="O126" s="8" t="s">
        <v>140</v>
      </c>
      <c r="P126" s="8" t="s">
        <v>620</v>
      </c>
      <c r="Q126" s="8">
        <v>879</v>
      </c>
      <c r="R126" s="21">
        <v>200</v>
      </c>
      <c r="S126" s="8" t="s">
        <v>213</v>
      </c>
      <c r="T126" s="8"/>
      <c r="U126" s="14">
        <v>180</v>
      </c>
      <c r="V126" s="14"/>
      <c r="W126" s="203">
        <v>582</v>
      </c>
    </row>
    <row r="127" spans="1:23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>
        <v>45086</v>
      </c>
      <c r="N127" s="8" t="s">
        <v>194</v>
      </c>
      <c r="O127" s="8" t="s">
        <v>140</v>
      </c>
      <c r="P127" s="8" t="s">
        <v>134</v>
      </c>
      <c r="Q127" s="8">
        <v>881</v>
      </c>
      <c r="R127" s="21">
        <v>220</v>
      </c>
      <c r="S127" s="8" t="s">
        <v>139</v>
      </c>
      <c r="T127" s="8"/>
      <c r="U127" s="14">
        <v>200</v>
      </c>
      <c r="V127" s="14"/>
      <c r="W127" s="203">
        <v>582</v>
      </c>
    </row>
    <row r="128" spans="1:23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>
        <v>45087</v>
      </c>
      <c r="N128" s="8" t="s">
        <v>487</v>
      </c>
      <c r="O128" s="8" t="s">
        <v>140</v>
      </c>
      <c r="P128" s="8" t="s">
        <v>131</v>
      </c>
      <c r="Q128" s="8">
        <v>884</v>
      </c>
      <c r="R128" s="21">
        <v>180</v>
      </c>
      <c r="S128" s="8" t="s">
        <v>213</v>
      </c>
      <c r="T128" s="8"/>
      <c r="U128" s="14">
        <v>170</v>
      </c>
      <c r="V128" s="14"/>
      <c r="W128" s="22">
        <v>590</v>
      </c>
    </row>
    <row r="129" spans="1:46" x14ac:dyDescent="0.25">
      <c r="A129" s="7">
        <v>45058</v>
      </c>
      <c r="B129" s="8" t="s">
        <v>487</v>
      </c>
      <c r="C129" s="8" t="s">
        <v>140</v>
      </c>
      <c r="D129" s="8" t="s">
        <v>568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>
        <v>45087</v>
      </c>
      <c r="N129" s="8" t="s">
        <v>123</v>
      </c>
      <c r="O129" s="8" t="s">
        <v>140</v>
      </c>
      <c r="P129" s="8" t="s">
        <v>131</v>
      </c>
      <c r="Q129" s="8">
        <v>885</v>
      </c>
      <c r="R129" s="21">
        <v>180</v>
      </c>
      <c r="S129" s="8" t="s">
        <v>141</v>
      </c>
      <c r="T129" s="8"/>
      <c r="U129" s="14">
        <v>170</v>
      </c>
      <c r="V129" s="14"/>
      <c r="W129" s="22">
        <v>590</v>
      </c>
    </row>
    <row r="130" spans="1:46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>
        <v>45091</v>
      </c>
      <c r="N130" s="8" t="s">
        <v>487</v>
      </c>
      <c r="O130" s="8" t="s">
        <v>140</v>
      </c>
      <c r="P130" s="8" t="s">
        <v>131</v>
      </c>
      <c r="Q130" s="8">
        <v>889</v>
      </c>
      <c r="R130" s="21">
        <v>180</v>
      </c>
      <c r="S130" s="8" t="s">
        <v>213</v>
      </c>
      <c r="T130" s="8"/>
      <c r="U130" s="14">
        <v>170</v>
      </c>
      <c r="V130" s="14"/>
      <c r="W130" s="22">
        <v>590</v>
      </c>
    </row>
    <row r="131" spans="1:46" x14ac:dyDescent="0.25">
      <c r="A131" s="7">
        <v>45063</v>
      </c>
      <c r="B131" s="8" t="s">
        <v>138</v>
      </c>
      <c r="C131" s="8" t="s">
        <v>140</v>
      </c>
      <c r="D131" s="8" t="s">
        <v>556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180">
        <v>555</v>
      </c>
      <c r="M131" s="7">
        <v>45091</v>
      </c>
      <c r="N131" s="8" t="s">
        <v>344</v>
      </c>
      <c r="O131" s="8" t="s">
        <v>140</v>
      </c>
      <c r="P131" s="8" t="s">
        <v>131</v>
      </c>
      <c r="Q131" s="8">
        <v>886</v>
      </c>
      <c r="R131" s="21">
        <v>180</v>
      </c>
      <c r="S131" s="8" t="s">
        <v>181</v>
      </c>
      <c r="T131" s="8"/>
      <c r="U131" s="14">
        <v>170</v>
      </c>
      <c r="V131" s="14"/>
      <c r="W131" s="22">
        <v>590</v>
      </c>
      <c r="Y131" s="178"/>
      <c r="Z131" s="64"/>
      <c r="AA131" s="64"/>
      <c r="AB131" s="64"/>
      <c r="AC131" s="64"/>
      <c r="AD131" s="64"/>
      <c r="AE131" s="64"/>
      <c r="AF131" s="64"/>
      <c r="AG131" s="64"/>
      <c r="AH131" s="179"/>
    </row>
    <row r="132" spans="1:46" x14ac:dyDescent="0.25">
      <c r="A132" s="7">
        <v>45063</v>
      </c>
      <c r="B132" s="8" t="s">
        <v>516</v>
      </c>
      <c r="C132" s="8" t="s">
        <v>140</v>
      </c>
      <c r="D132" s="8" t="s">
        <v>556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180">
        <v>555</v>
      </c>
      <c r="M132" s="7">
        <v>45091</v>
      </c>
      <c r="N132" s="8" t="s">
        <v>570</v>
      </c>
      <c r="O132" s="8" t="s">
        <v>140</v>
      </c>
      <c r="P132" s="8" t="s">
        <v>641</v>
      </c>
      <c r="Q132" s="8">
        <v>888</v>
      </c>
      <c r="R132" s="21">
        <v>600</v>
      </c>
      <c r="S132" s="8" t="s">
        <v>632</v>
      </c>
      <c r="T132" s="8"/>
      <c r="U132" s="14">
        <v>580</v>
      </c>
      <c r="V132" s="14"/>
      <c r="W132" s="22">
        <v>590</v>
      </c>
      <c r="Y132" s="1"/>
      <c r="AD132" s="161"/>
      <c r="AG132" s="161"/>
      <c r="AI132" s="177"/>
      <c r="AK132" s="178"/>
      <c r="AL132" s="64"/>
      <c r="AM132" s="64"/>
      <c r="AN132" s="64"/>
      <c r="AO132" s="64"/>
      <c r="AP132" s="64"/>
      <c r="AQ132" s="64"/>
      <c r="AR132" s="64"/>
      <c r="AS132" s="64"/>
      <c r="AT132" s="179"/>
    </row>
    <row r="133" spans="1:46" x14ac:dyDescent="0.25">
      <c r="A133" s="7">
        <v>45064</v>
      </c>
      <c r="B133" s="8" t="s">
        <v>571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180">
        <v>555</v>
      </c>
      <c r="M133" s="7">
        <v>45092</v>
      </c>
      <c r="N133" s="8" t="s">
        <v>212</v>
      </c>
      <c r="O133" s="8" t="s">
        <v>140</v>
      </c>
      <c r="P133" s="8" t="s">
        <v>211</v>
      </c>
      <c r="Q133" s="8">
        <v>890</v>
      </c>
      <c r="R133" s="21">
        <v>350</v>
      </c>
      <c r="S133" s="8" t="s">
        <v>117</v>
      </c>
      <c r="T133" s="8"/>
      <c r="U133" s="14">
        <v>330</v>
      </c>
      <c r="V133" s="14"/>
      <c r="W133" s="22">
        <v>590</v>
      </c>
      <c r="Y133" s="1"/>
      <c r="AD133" s="161"/>
      <c r="AG133" s="161"/>
    </row>
    <row r="134" spans="1:46" x14ac:dyDescent="0.25">
      <c r="A134" s="7">
        <v>45066</v>
      </c>
      <c r="B134" s="8" t="s">
        <v>571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180">
        <v>555</v>
      </c>
      <c r="M134" s="7">
        <v>45092</v>
      </c>
      <c r="N134" s="8" t="s">
        <v>123</v>
      </c>
      <c r="O134" s="8" t="s">
        <v>140</v>
      </c>
      <c r="P134" s="8" t="s">
        <v>223</v>
      </c>
      <c r="Q134" s="8">
        <v>892</v>
      </c>
      <c r="R134" s="21">
        <v>200</v>
      </c>
      <c r="S134" s="8" t="s">
        <v>213</v>
      </c>
      <c r="T134" s="8"/>
      <c r="U134" s="14">
        <v>180</v>
      </c>
      <c r="V134" s="14"/>
      <c r="W134" s="22">
        <v>590</v>
      </c>
      <c r="Y134" s="1"/>
      <c r="AD134" s="161"/>
      <c r="AG134" s="161"/>
    </row>
    <row r="135" spans="1:46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180">
        <v>555</v>
      </c>
      <c r="M135" s="7">
        <v>45093</v>
      </c>
      <c r="N135" s="8" t="s">
        <v>123</v>
      </c>
      <c r="O135" s="8" t="s">
        <v>140</v>
      </c>
      <c r="P135" s="8" t="s">
        <v>132</v>
      </c>
      <c r="Q135" s="8">
        <v>894</v>
      </c>
      <c r="R135" s="21">
        <v>220</v>
      </c>
      <c r="S135" s="8" t="s">
        <v>141</v>
      </c>
      <c r="T135" s="8"/>
      <c r="U135" s="14">
        <v>200</v>
      </c>
      <c r="V135" s="14"/>
      <c r="W135" s="22">
        <v>590</v>
      </c>
      <c r="Y135" s="1"/>
      <c r="AD135" s="161"/>
      <c r="AG135" s="161"/>
    </row>
    <row r="136" spans="1:46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>
        <v>21471</v>
      </c>
      <c r="F136" s="21">
        <v>550</v>
      </c>
      <c r="G136" s="8" t="s">
        <v>541</v>
      </c>
      <c r="H136" s="8"/>
      <c r="I136" s="14">
        <v>540</v>
      </c>
      <c r="J136" s="69">
        <v>559</v>
      </c>
      <c r="M136" s="7">
        <v>45098</v>
      </c>
      <c r="N136" s="8" t="s">
        <v>557</v>
      </c>
      <c r="O136" s="8" t="s">
        <v>140</v>
      </c>
      <c r="P136" s="8" t="s">
        <v>121</v>
      </c>
      <c r="Q136" s="8">
        <v>900</v>
      </c>
      <c r="R136" s="21">
        <v>600</v>
      </c>
      <c r="S136" s="8" t="s">
        <v>558</v>
      </c>
      <c r="T136" s="8"/>
      <c r="U136" s="14">
        <v>550</v>
      </c>
      <c r="V136" s="256"/>
      <c r="W136" s="31">
        <v>605</v>
      </c>
      <c r="Y136" s="1"/>
      <c r="AD136" s="161"/>
      <c r="AG136" s="161"/>
    </row>
    <row r="137" spans="1:46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>
        <v>21477</v>
      </c>
      <c r="F137" s="21">
        <v>550</v>
      </c>
      <c r="G137" s="8" t="s">
        <v>133</v>
      </c>
      <c r="H137" s="8"/>
      <c r="I137" s="14">
        <v>580</v>
      </c>
      <c r="J137" s="69">
        <v>559</v>
      </c>
      <c r="M137" s="7">
        <v>45099</v>
      </c>
      <c r="N137" s="8" t="s">
        <v>119</v>
      </c>
      <c r="O137" s="8" t="s">
        <v>140</v>
      </c>
      <c r="P137" s="8" t="s">
        <v>114</v>
      </c>
      <c r="Q137" s="8">
        <v>903</v>
      </c>
      <c r="R137" s="21">
        <v>200</v>
      </c>
      <c r="S137" s="8" t="s">
        <v>213</v>
      </c>
      <c r="T137" s="8"/>
      <c r="U137" s="14">
        <v>180</v>
      </c>
      <c r="V137" s="256"/>
      <c r="W137" s="31">
        <v>605</v>
      </c>
      <c r="AD137" s="50"/>
    </row>
    <row r="138" spans="1:46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69">
        <v>559</v>
      </c>
      <c r="M138" s="7">
        <v>45099</v>
      </c>
      <c r="N138" s="8" t="s">
        <v>194</v>
      </c>
      <c r="O138" s="8" t="s">
        <v>140</v>
      </c>
      <c r="P138" s="8" t="s">
        <v>211</v>
      </c>
      <c r="Q138" s="8">
        <v>904</v>
      </c>
      <c r="R138" s="21">
        <v>350</v>
      </c>
      <c r="S138" s="8" t="s">
        <v>139</v>
      </c>
      <c r="T138" s="8"/>
      <c r="U138" s="14">
        <v>330</v>
      </c>
      <c r="V138" s="256"/>
      <c r="W138" s="31">
        <v>605</v>
      </c>
    </row>
    <row r="139" spans="1:46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69">
        <v>559</v>
      </c>
      <c r="M139" s="7">
        <v>45100</v>
      </c>
      <c r="N139" s="8" t="s">
        <v>123</v>
      </c>
      <c r="O139" s="8" t="s">
        <v>140</v>
      </c>
      <c r="P139" s="8" t="s">
        <v>134</v>
      </c>
      <c r="Q139" s="8">
        <v>905</v>
      </c>
      <c r="R139" s="21">
        <v>220</v>
      </c>
      <c r="S139" s="8" t="s">
        <v>141</v>
      </c>
      <c r="T139" s="8"/>
      <c r="U139" s="14">
        <v>200</v>
      </c>
      <c r="V139" s="256"/>
      <c r="W139" s="31">
        <v>605</v>
      </c>
    </row>
    <row r="140" spans="1:46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>
        <v>852</v>
      </c>
      <c r="F140" s="21">
        <v>180</v>
      </c>
      <c r="G140" s="8" t="s">
        <v>213</v>
      </c>
      <c r="H140" s="8"/>
      <c r="I140" s="14">
        <v>170</v>
      </c>
      <c r="J140" s="69">
        <v>559</v>
      </c>
      <c r="M140" s="7">
        <v>45100</v>
      </c>
      <c r="N140" s="8" t="s">
        <v>194</v>
      </c>
      <c r="O140" s="8" t="s">
        <v>140</v>
      </c>
      <c r="P140" s="8" t="s">
        <v>134</v>
      </c>
      <c r="Q140" s="8">
        <v>906</v>
      </c>
      <c r="R140" s="21">
        <v>220</v>
      </c>
      <c r="S140" s="8" t="s">
        <v>139</v>
      </c>
      <c r="T140" s="8"/>
      <c r="U140" s="14">
        <v>200</v>
      </c>
      <c r="V140" s="256"/>
      <c r="W140" s="31">
        <v>605</v>
      </c>
    </row>
    <row r="141" spans="1:46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>
        <v>853</v>
      </c>
      <c r="F141" s="21">
        <v>180</v>
      </c>
      <c r="G141" s="8" t="s">
        <v>141</v>
      </c>
      <c r="H141" s="8"/>
      <c r="I141" s="14">
        <v>170</v>
      </c>
      <c r="J141" s="69">
        <v>559</v>
      </c>
      <c r="M141" s="7">
        <v>45103</v>
      </c>
      <c r="N141" s="8" t="s">
        <v>655</v>
      </c>
      <c r="O141" s="8" t="s">
        <v>140</v>
      </c>
      <c r="P141" s="8" t="s">
        <v>171</v>
      </c>
      <c r="Q141" s="8">
        <v>21717</v>
      </c>
      <c r="R141" s="21">
        <v>600</v>
      </c>
      <c r="S141" s="8" t="s">
        <v>652</v>
      </c>
      <c r="T141" s="8" t="s">
        <v>653</v>
      </c>
      <c r="U141" s="14">
        <v>500</v>
      </c>
      <c r="V141" s="256"/>
      <c r="W141" s="31">
        <v>605</v>
      </c>
    </row>
    <row r="142" spans="1:46" x14ac:dyDescent="0.25">
      <c r="A142" s="7">
        <v>45070</v>
      </c>
      <c r="B142" s="8" t="s">
        <v>344</v>
      </c>
      <c r="C142" s="8" t="s">
        <v>140</v>
      </c>
      <c r="D142" s="8" t="s">
        <v>556</v>
      </c>
      <c r="E142" s="8">
        <v>854</v>
      </c>
      <c r="F142" s="21">
        <v>650</v>
      </c>
      <c r="G142" s="8" t="s">
        <v>181</v>
      </c>
      <c r="H142" s="8"/>
      <c r="I142" s="14">
        <v>580</v>
      </c>
      <c r="J142" s="69">
        <v>559</v>
      </c>
      <c r="M142" s="7">
        <v>45105</v>
      </c>
      <c r="N142" s="8" t="s">
        <v>662</v>
      </c>
      <c r="O142" s="8" t="s">
        <v>140</v>
      </c>
      <c r="P142" s="8" t="s">
        <v>121</v>
      </c>
      <c r="Q142" s="8">
        <v>910</v>
      </c>
      <c r="R142" s="21">
        <v>600</v>
      </c>
      <c r="S142" s="8" t="s">
        <v>584</v>
      </c>
      <c r="T142" s="8"/>
      <c r="U142" s="14">
        <v>550</v>
      </c>
      <c r="V142" s="256"/>
      <c r="W142" s="31">
        <v>605</v>
      </c>
    </row>
    <row r="143" spans="1:46" x14ac:dyDescent="0.25">
      <c r="A143" s="7">
        <v>45070</v>
      </c>
      <c r="B143" s="8" t="s">
        <v>493</v>
      </c>
      <c r="C143" s="8" t="s">
        <v>140</v>
      </c>
      <c r="D143" s="8" t="s">
        <v>556</v>
      </c>
      <c r="E143" s="8">
        <v>854</v>
      </c>
      <c r="F143" s="21">
        <v>600</v>
      </c>
      <c r="G143" s="8" t="s">
        <v>584</v>
      </c>
      <c r="H143" s="8"/>
      <c r="I143" s="14">
        <v>580</v>
      </c>
      <c r="J143" s="69">
        <v>559</v>
      </c>
      <c r="M143" s="7">
        <v>45106</v>
      </c>
      <c r="N143" s="8" t="s">
        <v>212</v>
      </c>
      <c r="O143" s="8" t="s">
        <v>140</v>
      </c>
      <c r="P143" s="8" t="s">
        <v>114</v>
      </c>
      <c r="Q143" s="8">
        <v>914</v>
      </c>
      <c r="R143" s="21">
        <v>200</v>
      </c>
      <c r="S143" s="8" t="s">
        <v>117</v>
      </c>
      <c r="T143" s="8"/>
      <c r="U143" s="14">
        <v>180</v>
      </c>
      <c r="V143" s="256"/>
      <c r="W143" s="31">
        <v>605</v>
      </c>
    </row>
    <row r="144" spans="1:46" x14ac:dyDescent="0.25">
      <c r="A144" s="7">
        <v>45071</v>
      </c>
      <c r="B144" s="8" t="s">
        <v>238</v>
      </c>
      <c r="C144" s="8" t="s">
        <v>140</v>
      </c>
      <c r="D144" s="8" t="s">
        <v>579</v>
      </c>
      <c r="E144" s="8">
        <v>856</v>
      </c>
      <c r="F144" s="21">
        <v>200</v>
      </c>
      <c r="G144" s="8" t="s">
        <v>117</v>
      </c>
      <c r="H144" s="8"/>
      <c r="I144" s="14">
        <v>180</v>
      </c>
      <c r="J144" s="69">
        <v>559</v>
      </c>
      <c r="M144" s="7">
        <v>45106</v>
      </c>
      <c r="N144" s="8" t="s">
        <v>135</v>
      </c>
      <c r="O144" s="8" t="s">
        <v>140</v>
      </c>
      <c r="P144" s="8" t="s">
        <v>597</v>
      </c>
      <c r="Q144" s="8">
        <v>915</v>
      </c>
      <c r="R144" s="21">
        <v>350</v>
      </c>
      <c r="S144" s="8" t="s">
        <v>136</v>
      </c>
      <c r="T144" s="8"/>
      <c r="U144" s="14">
        <v>330</v>
      </c>
      <c r="V144" s="14"/>
      <c r="W144" s="8">
        <v>606</v>
      </c>
    </row>
    <row r="145" spans="1:23" x14ac:dyDescent="0.25">
      <c r="A145" s="7">
        <v>45071</v>
      </c>
      <c r="B145" s="8" t="s">
        <v>125</v>
      </c>
      <c r="C145" s="8" t="s">
        <v>586</v>
      </c>
      <c r="D145" s="8" t="s">
        <v>587</v>
      </c>
      <c r="E145" s="8">
        <v>13274</v>
      </c>
      <c r="F145" s="14">
        <v>240</v>
      </c>
      <c r="G145" s="8" t="s">
        <v>133</v>
      </c>
      <c r="H145" s="8"/>
      <c r="I145" s="14">
        <v>220</v>
      </c>
      <c r="J145" s="193">
        <v>560</v>
      </c>
      <c r="M145" s="7">
        <v>45106</v>
      </c>
      <c r="N145" s="8" t="s">
        <v>663</v>
      </c>
      <c r="O145" s="8" t="s">
        <v>140</v>
      </c>
      <c r="P145" s="8" t="s">
        <v>171</v>
      </c>
      <c r="Q145" s="8">
        <v>21754</v>
      </c>
      <c r="R145" s="14">
        <v>600</v>
      </c>
      <c r="S145" s="8" t="s">
        <v>133</v>
      </c>
      <c r="T145" s="8"/>
      <c r="U145" s="14">
        <v>580</v>
      </c>
      <c r="V145" s="14"/>
      <c r="W145" s="8">
        <v>605</v>
      </c>
    </row>
    <row r="146" spans="1:23" x14ac:dyDescent="0.25">
      <c r="A146" s="7">
        <v>45072</v>
      </c>
      <c r="B146" s="8" t="s">
        <v>238</v>
      </c>
      <c r="C146" s="8" t="s">
        <v>140</v>
      </c>
      <c r="D146" s="8" t="s">
        <v>568</v>
      </c>
      <c r="E146" s="38">
        <v>859</v>
      </c>
      <c r="F146" s="14">
        <v>200</v>
      </c>
      <c r="G146" s="8" t="s">
        <v>117</v>
      </c>
      <c r="H146" s="8"/>
      <c r="I146" s="14">
        <v>180</v>
      </c>
      <c r="J146" s="69">
        <v>559</v>
      </c>
      <c r="M146" s="7">
        <v>45107</v>
      </c>
      <c r="N146" s="8" t="s">
        <v>344</v>
      </c>
      <c r="O146" s="8" t="s">
        <v>140</v>
      </c>
      <c r="P146" s="8" t="s">
        <v>114</v>
      </c>
      <c r="Q146" s="8">
        <v>916</v>
      </c>
      <c r="R146" s="14">
        <v>200</v>
      </c>
      <c r="S146" s="8" t="s">
        <v>181</v>
      </c>
      <c r="T146" s="8"/>
      <c r="U146" s="14">
        <v>180</v>
      </c>
      <c r="V146" s="14"/>
      <c r="W146" s="8">
        <v>607</v>
      </c>
    </row>
    <row r="147" spans="1:23" x14ac:dyDescent="0.25">
      <c r="A147" s="7">
        <v>45072</v>
      </c>
      <c r="B147" s="8" t="s">
        <v>123</v>
      </c>
      <c r="C147" s="8" t="s">
        <v>140</v>
      </c>
      <c r="D147" s="8" t="s">
        <v>132</v>
      </c>
      <c r="E147" s="38">
        <v>861</v>
      </c>
      <c r="F147" s="14">
        <v>220</v>
      </c>
      <c r="G147" s="8" t="s">
        <v>144</v>
      </c>
      <c r="H147" s="8"/>
      <c r="I147" s="14">
        <v>200</v>
      </c>
      <c r="J147" s="69">
        <v>559</v>
      </c>
      <c r="M147" s="7"/>
      <c r="N147" s="8"/>
      <c r="O147" s="8"/>
      <c r="P147" s="8"/>
      <c r="Q147" s="8"/>
      <c r="R147" s="14"/>
      <c r="S147" s="8"/>
      <c r="T147" s="8"/>
      <c r="U147" s="14"/>
      <c r="V147" s="14"/>
      <c r="W147" s="8"/>
    </row>
    <row r="148" spans="1:23" x14ac:dyDescent="0.25">
      <c r="A148" s="7">
        <v>45072</v>
      </c>
      <c r="B148" s="8" t="s">
        <v>344</v>
      </c>
      <c r="C148" s="8" t="s">
        <v>140</v>
      </c>
      <c r="D148" s="8" t="s">
        <v>131</v>
      </c>
      <c r="E148" s="8">
        <v>860</v>
      </c>
      <c r="F148" s="14">
        <v>180</v>
      </c>
      <c r="G148" s="8" t="s">
        <v>181</v>
      </c>
      <c r="H148" s="8"/>
      <c r="I148" s="14">
        <v>170</v>
      </c>
      <c r="J148" s="69">
        <v>559</v>
      </c>
      <c r="M148" s="7"/>
      <c r="N148" s="8"/>
      <c r="O148" s="8"/>
      <c r="P148" s="8"/>
      <c r="Q148" s="8"/>
      <c r="R148" s="14"/>
      <c r="S148" s="8"/>
      <c r="T148" s="8"/>
      <c r="U148" s="14"/>
      <c r="V148" s="14"/>
      <c r="W148" s="8"/>
    </row>
    <row r="149" spans="1:23" x14ac:dyDescent="0.25">
      <c r="A149" s="7">
        <v>45077</v>
      </c>
      <c r="B149" s="8" t="s">
        <v>344</v>
      </c>
      <c r="C149" s="8" t="s">
        <v>140</v>
      </c>
      <c r="D149" s="8" t="s">
        <v>131</v>
      </c>
      <c r="E149" s="8">
        <v>863</v>
      </c>
      <c r="F149" s="14">
        <v>180</v>
      </c>
      <c r="G149" s="8" t="s">
        <v>181</v>
      </c>
      <c r="H149" s="8"/>
      <c r="I149" s="14">
        <v>170</v>
      </c>
      <c r="J149" s="69">
        <v>559</v>
      </c>
      <c r="M149" s="7"/>
      <c r="N149" s="8"/>
      <c r="O149" s="8"/>
      <c r="P149" s="8"/>
      <c r="Q149" s="8"/>
      <c r="R149" s="14"/>
      <c r="S149" s="8"/>
      <c r="T149" s="8"/>
      <c r="U149" s="14"/>
      <c r="V149" s="14"/>
      <c r="W149" s="8"/>
    </row>
    <row r="150" spans="1:23" x14ac:dyDescent="0.25">
      <c r="A150" s="7">
        <v>45077</v>
      </c>
      <c r="B150" s="8" t="s">
        <v>143</v>
      </c>
      <c r="C150" s="8" t="s">
        <v>140</v>
      </c>
      <c r="D150" s="8" t="s">
        <v>131</v>
      </c>
      <c r="E150" s="8">
        <v>865</v>
      </c>
      <c r="F150" s="14">
        <v>180</v>
      </c>
      <c r="G150" s="8" t="s">
        <v>122</v>
      </c>
      <c r="H150" s="8"/>
      <c r="I150" s="14">
        <v>170</v>
      </c>
      <c r="J150" s="69">
        <v>559</v>
      </c>
      <c r="M150" s="7"/>
      <c r="N150" s="8"/>
      <c r="O150" s="8"/>
      <c r="P150" s="8"/>
      <c r="Q150" s="8"/>
      <c r="R150" s="14"/>
      <c r="S150" s="8"/>
      <c r="T150" s="8"/>
      <c r="U150" s="14"/>
      <c r="V150" s="14"/>
      <c r="W150" s="8"/>
    </row>
    <row r="151" spans="1:23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14"/>
      <c r="W151" s="8"/>
    </row>
    <row r="152" spans="1:23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14"/>
      <c r="W152" s="8"/>
    </row>
    <row r="153" spans="1:23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14"/>
      <c r="W153" s="8"/>
    </row>
    <row r="154" spans="1:23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14"/>
      <c r="W154" s="8"/>
    </row>
    <row r="155" spans="1:23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14"/>
      <c r="W155" s="8"/>
    </row>
    <row r="156" spans="1:23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14"/>
      <c r="W156" s="8"/>
    </row>
    <row r="157" spans="1:23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14"/>
      <c r="W157" s="8"/>
    </row>
    <row r="158" spans="1:23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14"/>
      <c r="W158" s="8"/>
    </row>
    <row r="159" spans="1:23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14"/>
      <c r="W159" s="8"/>
    </row>
    <row r="160" spans="1:23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14"/>
      <c r="W160" s="8"/>
    </row>
    <row r="161" spans="1:23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14"/>
      <c r="W161" s="8"/>
    </row>
    <row r="162" spans="1:23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14"/>
      <c r="W162" s="8"/>
    </row>
    <row r="163" spans="1:23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14"/>
      <c r="W163" s="8"/>
    </row>
    <row r="164" spans="1:23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14"/>
      <c r="W164" s="8"/>
    </row>
    <row r="165" spans="1:23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  <c r="W165" s="8"/>
    </row>
    <row r="166" spans="1:23" x14ac:dyDescent="0.25">
      <c r="A166" s="1"/>
      <c r="E166" s="12" t="s">
        <v>14</v>
      </c>
      <c r="F166" s="13">
        <f>SUM(F119:F165)</f>
        <v>9870</v>
      </c>
      <c r="G166" s="14"/>
      <c r="H166" s="14"/>
      <c r="I166" s="16">
        <f>SUM(I119:I165)</f>
        <v>9310</v>
      </c>
      <c r="M166" s="1"/>
      <c r="Q166" s="12" t="s">
        <v>14</v>
      </c>
      <c r="R166" s="13">
        <f>SUM(R119:R165)</f>
        <v>8270</v>
      </c>
      <c r="S166" s="14"/>
      <c r="T166" s="14"/>
      <c r="U166" s="16">
        <f>SUM(U119:U165)</f>
        <v>7650</v>
      </c>
      <c r="V166" s="79"/>
    </row>
    <row r="167" spans="1:23" x14ac:dyDescent="0.25">
      <c r="A167" s="1"/>
      <c r="E167" s="12" t="s">
        <v>17</v>
      </c>
      <c r="F167" s="13">
        <f>F166*0.99</f>
        <v>9771.2999999999993</v>
      </c>
      <c r="M167" s="1"/>
      <c r="Q167" s="12" t="s">
        <v>17</v>
      </c>
      <c r="R167" s="13">
        <f>R166*0.99</f>
        <v>8187.3</v>
      </c>
    </row>
    <row r="168" spans="1:23" x14ac:dyDescent="0.25">
      <c r="E168" s="295" t="s">
        <v>18</v>
      </c>
      <c r="F168" s="296"/>
      <c r="G168" s="296"/>
      <c r="H168" s="297"/>
      <c r="I168" s="18">
        <f>F167-I166</f>
        <v>461.29999999999927</v>
      </c>
      <c r="Q168" s="295" t="s">
        <v>18</v>
      </c>
      <c r="R168" s="296"/>
      <c r="S168" s="296"/>
      <c r="T168" s="297"/>
      <c r="U168" s="18">
        <f>R167-U166</f>
        <v>537.30000000000018</v>
      </c>
      <c r="V168" s="255"/>
    </row>
    <row r="175" spans="1:23" ht="31.5" x14ac:dyDescent="0.5">
      <c r="A175" s="7"/>
      <c r="B175" s="298" t="s">
        <v>98</v>
      </c>
      <c r="C175" s="299"/>
      <c r="D175" s="299"/>
      <c r="E175" s="299"/>
      <c r="F175" s="300"/>
      <c r="G175" s="8"/>
      <c r="H175" s="8"/>
      <c r="I175" s="8"/>
      <c r="J175" s="22"/>
      <c r="M175" s="7"/>
      <c r="N175" s="298" t="s">
        <v>93</v>
      </c>
      <c r="O175" s="299"/>
      <c r="P175" s="299"/>
      <c r="Q175" s="299"/>
      <c r="R175" s="300"/>
      <c r="S175" s="8"/>
      <c r="T175" s="8"/>
      <c r="U175" s="8"/>
      <c r="V175" s="8"/>
      <c r="W175" s="22"/>
    </row>
    <row r="176" spans="1:23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 t="s">
        <v>687</v>
      </c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0"/>
      <c r="W176" s="23" t="s">
        <v>10</v>
      </c>
    </row>
    <row r="177" spans="1:23" x14ac:dyDescent="0.25">
      <c r="A177" s="7">
        <v>45111</v>
      </c>
      <c r="B177" s="8" t="s">
        <v>683</v>
      </c>
      <c r="C177" s="8" t="s">
        <v>21</v>
      </c>
      <c r="D177" s="8" t="s">
        <v>684</v>
      </c>
      <c r="E177" s="38">
        <v>921</v>
      </c>
      <c r="F177" s="14">
        <v>600</v>
      </c>
      <c r="G177" s="8" t="s">
        <v>685</v>
      </c>
      <c r="H177" s="8"/>
      <c r="I177" s="14">
        <v>550</v>
      </c>
      <c r="J177" s="117">
        <v>622</v>
      </c>
      <c r="M177" s="7">
        <v>45140</v>
      </c>
      <c r="N177" s="8" t="s">
        <v>138</v>
      </c>
      <c r="O177" s="8" t="s">
        <v>21</v>
      </c>
      <c r="P177" s="8" t="s">
        <v>752</v>
      </c>
      <c r="Q177" s="8">
        <v>969</v>
      </c>
      <c r="R177" s="14">
        <v>600</v>
      </c>
      <c r="S177" s="8" t="s">
        <v>753</v>
      </c>
      <c r="T177" s="8"/>
      <c r="U177" s="14">
        <v>580</v>
      </c>
      <c r="V177" s="14"/>
      <c r="W177" s="22">
        <v>647</v>
      </c>
    </row>
    <row r="178" spans="1:23" x14ac:dyDescent="0.25">
      <c r="A178" s="1">
        <v>45113</v>
      </c>
      <c r="B178" s="8" t="s">
        <v>686</v>
      </c>
      <c r="C178" s="8" t="s">
        <v>21</v>
      </c>
      <c r="D178" s="8" t="s">
        <v>189</v>
      </c>
      <c r="E178" s="38">
        <v>925</v>
      </c>
      <c r="F178" s="14">
        <v>200</v>
      </c>
      <c r="G178" s="7" t="s">
        <v>126</v>
      </c>
      <c r="H178" s="8"/>
      <c r="I178" s="14">
        <v>180</v>
      </c>
      <c r="J178" s="117">
        <v>622</v>
      </c>
      <c r="M178" s="7">
        <v>45140</v>
      </c>
      <c r="N178" s="8" t="s">
        <v>754</v>
      </c>
      <c r="O178" s="8" t="s">
        <v>21</v>
      </c>
      <c r="P178" s="8" t="s">
        <v>752</v>
      </c>
      <c r="Q178" s="8">
        <v>969</v>
      </c>
      <c r="R178" s="14">
        <v>600</v>
      </c>
      <c r="S178" s="8" t="s">
        <v>755</v>
      </c>
      <c r="T178" s="8" t="s">
        <v>756</v>
      </c>
      <c r="U178" s="14">
        <v>570</v>
      </c>
      <c r="V178" s="14">
        <v>490</v>
      </c>
      <c r="W178" s="22">
        <v>647</v>
      </c>
    </row>
    <row r="179" spans="1:23" x14ac:dyDescent="0.25">
      <c r="A179" s="7">
        <v>45113</v>
      </c>
      <c r="B179" s="8" t="s">
        <v>12</v>
      </c>
      <c r="C179" s="8" t="s">
        <v>21</v>
      </c>
      <c r="D179" s="8" t="s">
        <v>688</v>
      </c>
      <c r="E179" s="38">
        <v>926</v>
      </c>
      <c r="F179" s="21">
        <v>350</v>
      </c>
      <c r="G179" s="8" t="s">
        <v>543</v>
      </c>
      <c r="H179" s="8"/>
      <c r="I179" s="14">
        <v>330</v>
      </c>
      <c r="J179" s="117">
        <v>622</v>
      </c>
      <c r="M179" s="7">
        <v>45141</v>
      </c>
      <c r="N179" s="8" t="s">
        <v>238</v>
      </c>
      <c r="O179" s="8" t="s">
        <v>21</v>
      </c>
      <c r="P179" s="8" t="s">
        <v>114</v>
      </c>
      <c r="Q179" s="8">
        <v>971</v>
      </c>
      <c r="R179" s="21">
        <v>200</v>
      </c>
      <c r="S179" s="8" t="s">
        <v>117</v>
      </c>
      <c r="T179" s="8"/>
      <c r="U179" s="14">
        <v>180</v>
      </c>
      <c r="V179" s="14"/>
      <c r="W179" s="22">
        <v>647</v>
      </c>
    </row>
    <row r="180" spans="1:23" x14ac:dyDescent="0.25">
      <c r="A180" s="7">
        <v>45114</v>
      </c>
      <c r="B180" s="8" t="s">
        <v>689</v>
      </c>
      <c r="C180" s="8" t="s">
        <v>21</v>
      </c>
      <c r="D180" s="8" t="s">
        <v>134</v>
      </c>
      <c r="E180" s="38">
        <v>927</v>
      </c>
      <c r="F180" s="21">
        <v>220</v>
      </c>
      <c r="G180" s="8" t="s">
        <v>213</v>
      </c>
      <c r="H180" s="8"/>
      <c r="I180" s="14">
        <v>200</v>
      </c>
      <c r="J180" s="117">
        <v>622</v>
      </c>
      <c r="M180" s="7">
        <v>45141</v>
      </c>
      <c r="N180" s="8" t="s">
        <v>678</v>
      </c>
      <c r="O180" s="8" t="s">
        <v>21</v>
      </c>
      <c r="P180" s="8" t="s">
        <v>211</v>
      </c>
      <c r="Q180" s="8">
        <v>970</v>
      </c>
      <c r="R180" s="21">
        <v>350</v>
      </c>
      <c r="S180" s="8" t="s">
        <v>122</v>
      </c>
      <c r="T180" s="8"/>
      <c r="U180" s="14">
        <v>330</v>
      </c>
      <c r="V180" s="14"/>
      <c r="W180" s="22">
        <v>647</v>
      </c>
    </row>
    <row r="181" spans="1:23" x14ac:dyDescent="0.25">
      <c r="A181" s="7">
        <v>45114</v>
      </c>
      <c r="B181" s="8" t="s">
        <v>686</v>
      </c>
      <c r="C181" s="8" t="s">
        <v>21</v>
      </c>
      <c r="D181" s="8" t="s">
        <v>134</v>
      </c>
      <c r="E181" s="38">
        <v>928</v>
      </c>
      <c r="F181" s="21">
        <v>220</v>
      </c>
      <c r="G181" s="8" t="s">
        <v>126</v>
      </c>
      <c r="H181" s="8"/>
      <c r="I181" s="14">
        <v>200</v>
      </c>
      <c r="J181" s="117">
        <v>622</v>
      </c>
      <c r="M181" s="7">
        <v>45142</v>
      </c>
      <c r="N181" s="8" t="s">
        <v>678</v>
      </c>
      <c r="O181" s="8" t="s">
        <v>21</v>
      </c>
      <c r="P181" s="8" t="s">
        <v>134</v>
      </c>
      <c r="Q181" s="8">
        <v>972</v>
      </c>
      <c r="R181" s="21">
        <v>220</v>
      </c>
      <c r="S181" s="8" t="s">
        <v>141</v>
      </c>
      <c r="T181" s="8"/>
      <c r="U181" s="14">
        <v>200</v>
      </c>
      <c r="V181" s="14"/>
      <c r="W181" s="22">
        <v>647</v>
      </c>
    </row>
    <row r="182" spans="1:23" x14ac:dyDescent="0.25">
      <c r="A182" s="7">
        <v>45114</v>
      </c>
      <c r="B182" s="8" t="s">
        <v>426</v>
      </c>
      <c r="C182" s="8" t="s">
        <v>21</v>
      </c>
      <c r="D182" s="8" t="s">
        <v>217</v>
      </c>
      <c r="E182" s="38">
        <v>930</v>
      </c>
      <c r="F182" s="21">
        <v>180</v>
      </c>
      <c r="G182" s="8" t="s">
        <v>181</v>
      </c>
      <c r="H182" s="8"/>
      <c r="I182" s="14">
        <v>170</v>
      </c>
      <c r="J182" s="117">
        <v>622</v>
      </c>
      <c r="M182" s="7">
        <v>45142</v>
      </c>
      <c r="N182" s="8" t="s">
        <v>125</v>
      </c>
      <c r="O182" s="8" t="s">
        <v>21</v>
      </c>
      <c r="P182" s="8" t="s">
        <v>134</v>
      </c>
      <c r="Q182" s="8">
        <v>23955</v>
      </c>
      <c r="R182" s="21">
        <v>220</v>
      </c>
      <c r="S182" s="8" t="s">
        <v>133</v>
      </c>
      <c r="T182" s="8"/>
      <c r="U182" s="14">
        <v>200</v>
      </c>
      <c r="V182" s="14"/>
      <c r="W182" s="22">
        <v>647</v>
      </c>
    </row>
    <row r="183" spans="1:23" x14ac:dyDescent="0.25">
      <c r="A183" s="7">
        <v>45114</v>
      </c>
      <c r="B183" s="8" t="s">
        <v>689</v>
      </c>
      <c r="C183" s="8" t="s">
        <v>21</v>
      </c>
      <c r="D183" s="8" t="s">
        <v>217</v>
      </c>
      <c r="E183" s="38">
        <v>929</v>
      </c>
      <c r="F183" s="21">
        <v>180</v>
      </c>
      <c r="G183" s="8" t="s">
        <v>213</v>
      </c>
      <c r="H183" s="8"/>
      <c r="I183" s="14">
        <v>170</v>
      </c>
      <c r="J183" s="117">
        <v>622</v>
      </c>
      <c r="M183" s="7">
        <v>45142</v>
      </c>
      <c r="N183" s="8" t="s">
        <v>149</v>
      </c>
      <c r="O183" s="8" t="s">
        <v>21</v>
      </c>
      <c r="P183" s="8" t="s">
        <v>134</v>
      </c>
      <c r="Q183" s="8">
        <v>23955</v>
      </c>
      <c r="R183" s="21">
        <v>220</v>
      </c>
      <c r="S183" s="8" t="s">
        <v>136</v>
      </c>
      <c r="T183" s="8"/>
      <c r="U183" s="14">
        <v>200</v>
      </c>
      <c r="V183" s="14"/>
      <c r="W183" s="22">
        <v>647</v>
      </c>
    </row>
    <row r="184" spans="1:23" x14ac:dyDescent="0.25">
      <c r="A184" s="7">
        <v>45115</v>
      </c>
      <c r="B184" s="8" t="s">
        <v>194</v>
      </c>
      <c r="C184" s="8" t="s">
        <v>21</v>
      </c>
      <c r="D184" s="8" t="s">
        <v>693</v>
      </c>
      <c r="E184" s="38">
        <v>931</v>
      </c>
      <c r="F184" s="21">
        <v>130</v>
      </c>
      <c r="G184" s="8" t="s">
        <v>694</v>
      </c>
      <c r="H184" s="8" t="s">
        <v>695</v>
      </c>
      <c r="I184" s="14">
        <v>110</v>
      </c>
      <c r="J184" s="117">
        <v>622</v>
      </c>
      <c r="M184" s="7">
        <v>45142</v>
      </c>
      <c r="N184" s="8" t="s">
        <v>341</v>
      </c>
      <c r="O184" s="8" t="s">
        <v>21</v>
      </c>
      <c r="P184" s="8" t="s">
        <v>134</v>
      </c>
      <c r="Q184" s="8">
        <v>23955</v>
      </c>
      <c r="R184" s="21">
        <v>220</v>
      </c>
      <c r="S184" s="8" t="s">
        <v>109</v>
      </c>
      <c r="T184" s="8"/>
      <c r="U184" s="14">
        <v>200</v>
      </c>
      <c r="V184" s="14"/>
      <c r="W184" s="22">
        <v>647</v>
      </c>
    </row>
    <row r="185" spans="1:23" x14ac:dyDescent="0.25">
      <c r="A185" s="7">
        <v>45119</v>
      </c>
      <c r="B185" s="8" t="s">
        <v>700</v>
      </c>
      <c r="C185" s="8" t="s">
        <v>21</v>
      </c>
      <c r="D185" s="8" t="s">
        <v>684</v>
      </c>
      <c r="E185" s="38">
        <v>936</v>
      </c>
      <c r="F185" s="21">
        <v>600</v>
      </c>
      <c r="G185" s="8" t="s">
        <v>701</v>
      </c>
      <c r="H185" s="8">
        <v>80</v>
      </c>
      <c r="I185" s="14">
        <v>490</v>
      </c>
      <c r="J185" s="223">
        <v>630</v>
      </c>
      <c r="M185" s="7">
        <v>45142</v>
      </c>
      <c r="N185" s="8" t="s">
        <v>449</v>
      </c>
      <c r="O185" s="8" t="s">
        <v>21</v>
      </c>
      <c r="P185" s="8" t="s">
        <v>114</v>
      </c>
      <c r="Q185" s="8">
        <v>973</v>
      </c>
      <c r="R185" s="21">
        <v>200</v>
      </c>
      <c r="S185" s="8" t="s">
        <v>181</v>
      </c>
      <c r="T185" s="8"/>
      <c r="U185" s="14">
        <v>180</v>
      </c>
      <c r="V185" s="14"/>
      <c r="W185" s="22">
        <v>647</v>
      </c>
    </row>
    <row r="186" spans="1:23" x14ac:dyDescent="0.25">
      <c r="A186" s="7">
        <v>45120</v>
      </c>
      <c r="B186" s="8" t="s">
        <v>12</v>
      </c>
      <c r="C186" s="8" t="s">
        <v>21</v>
      </c>
      <c r="D186" s="8" t="s">
        <v>688</v>
      </c>
      <c r="E186" s="38">
        <v>938</v>
      </c>
      <c r="F186" s="21">
        <v>350</v>
      </c>
      <c r="G186" s="8" t="s">
        <v>543</v>
      </c>
      <c r="H186" s="8"/>
      <c r="I186" s="14">
        <v>330</v>
      </c>
      <c r="J186" s="223">
        <v>630</v>
      </c>
      <c r="M186" s="7">
        <v>45143</v>
      </c>
      <c r="N186" s="8" t="s">
        <v>769</v>
      </c>
      <c r="O186" s="8" t="s">
        <v>21</v>
      </c>
      <c r="P186" s="8" t="s">
        <v>200</v>
      </c>
      <c r="Q186" s="8">
        <v>21978</v>
      </c>
      <c r="R186" s="21">
        <v>600</v>
      </c>
      <c r="S186" s="8" t="s">
        <v>584</v>
      </c>
      <c r="T186" s="8"/>
      <c r="U186" s="14">
        <v>550</v>
      </c>
      <c r="V186" s="14"/>
      <c r="W186" s="8">
        <v>653</v>
      </c>
    </row>
    <row r="187" spans="1:23" x14ac:dyDescent="0.25">
      <c r="A187" s="7">
        <v>45120</v>
      </c>
      <c r="B187" s="8" t="s">
        <v>326</v>
      </c>
      <c r="C187" s="8" t="s">
        <v>21</v>
      </c>
      <c r="D187" s="8" t="s">
        <v>189</v>
      </c>
      <c r="E187" s="38">
        <v>939</v>
      </c>
      <c r="F187" s="21">
        <v>200</v>
      </c>
      <c r="G187" s="8" t="s">
        <v>141</v>
      </c>
      <c r="H187" s="8"/>
      <c r="I187" s="14">
        <v>180</v>
      </c>
      <c r="J187" s="223">
        <v>630</v>
      </c>
      <c r="M187" s="7">
        <v>45147</v>
      </c>
      <c r="N187" s="8" t="s">
        <v>341</v>
      </c>
      <c r="O187" s="8" t="s">
        <v>21</v>
      </c>
      <c r="P187" s="8" t="s">
        <v>752</v>
      </c>
      <c r="Q187" s="8">
        <v>977</v>
      </c>
      <c r="R187" s="21">
        <v>600</v>
      </c>
      <c r="S187" s="8" t="s">
        <v>109</v>
      </c>
      <c r="T187" s="8"/>
      <c r="U187" s="14">
        <v>580</v>
      </c>
      <c r="V187" s="14"/>
      <c r="W187" s="8">
        <v>653</v>
      </c>
    </row>
    <row r="188" spans="1:23" x14ac:dyDescent="0.25">
      <c r="A188" s="7">
        <v>45120</v>
      </c>
      <c r="B188" s="8" t="s">
        <v>710</v>
      </c>
      <c r="C188" s="8" t="s">
        <v>21</v>
      </c>
      <c r="D188" s="8" t="s">
        <v>134</v>
      </c>
      <c r="E188" s="38">
        <v>940</v>
      </c>
      <c r="F188" s="21">
        <v>220</v>
      </c>
      <c r="G188" s="8" t="s">
        <v>117</v>
      </c>
      <c r="H188" s="8"/>
      <c r="I188" s="14">
        <v>200</v>
      </c>
      <c r="J188" s="223">
        <v>630</v>
      </c>
      <c r="M188" s="7">
        <v>45147</v>
      </c>
      <c r="N188" s="8" t="s">
        <v>769</v>
      </c>
      <c r="O188" s="8" t="s">
        <v>21</v>
      </c>
      <c r="P188" s="8" t="s">
        <v>752</v>
      </c>
      <c r="Q188" s="8">
        <v>2475</v>
      </c>
      <c r="R188" s="21">
        <v>600</v>
      </c>
      <c r="S188" s="8" t="s">
        <v>584</v>
      </c>
      <c r="T188" s="8"/>
      <c r="U188" s="14">
        <v>550</v>
      </c>
      <c r="V188" s="14"/>
      <c r="W188" s="8">
        <v>653</v>
      </c>
    </row>
    <row r="189" spans="1:23" x14ac:dyDescent="0.25">
      <c r="A189" s="7">
        <v>45121</v>
      </c>
      <c r="B189" s="8" t="s">
        <v>710</v>
      </c>
      <c r="C189" s="8" t="s">
        <v>21</v>
      </c>
      <c r="D189" s="8" t="s">
        <v>189</v>
      </c>
      <c r="E189" s="38">
        <v>941</v>
      </c>
      <c r="F189" s="21">
        <v>200</v>
      </c>
      <c r="G189" s="8" t="s">
        <v>117</v>
      </c>
      <c r="H189" s="8" t="s">
        <v>695</v>
      </c>
      <c r="I189" s="14">
        <v>170</v>
      </c>
      <c r="J189" s="223">
        <v>630</v>
      </c>
      <c r="K189" s="57"/>
      <c r="M189" s="7">
        <v>45148</v>
      </c>
      <c r="N189" s="8" t="s">
        <v>238</v>
      </c>
      <c r="O189" s="8" t="s">
        <v>21</v>
      </c>
      <c r="P189" s="8" t="s">
        <v>211</v>
      </c>
      <c r="Q189" s="8">
        <v>980</v>
      </c>
      <c r="R189" s="21">
        <v>350</v>
      </c>
      <c r="S189" s="8" t="s">
        <v>117</v>
      </c>
      <c r="T189" s="8"/>
      <c r="U189" s="14">
        <v>330</v>
      </c>
      <c r="V189" s="14"/>
      <c r="W189" s="8">
        <v>653</v>
      </c>
    </row>
    <row r="190" spans="1:23" x14ac:dyDescent="0.25">
      <c r="A190" s="7">
        <v>45124</v>
      </c>
      <c r="B190" s="8" t="s">
        <v>686</v>
      </c>
      <c r="C190" s="8" t="s">
        <v>21</v>
      </c>
      <c r="D190" s="8" t="s">
        <v>688</v>
      </c>
      <c r="E190" s="38">
        <v>946</v>
      </c>
      <c r="F190" s="21">
        <v>350</v>
      </c>
      <c r="G190" s="8" t="s">
        <v>126</v>
      </c>
      <c r="H190" s="8" t="s">
        <v>695</v>
      </c>
      <c r="I190" s="14">
        <v>310</v>
      </c>
      <c r="J190" s="223">
        <v>630</v>
      </c>
      <c r="M190" s="7">
        <v>45154</v>
      </c>
      <c r="N190" s="8" t="s">
        <v>700</v>
      </c>
      <c r="O190" s="8" t="s">
        <v>21</v>
      </c>
      <c r="P190" s="8" t="s">
        <v>752</v>
      </c>
      <c r="Q190" s="8">
        <v>987</v>
      </c>
      <c r="R190" s="39">
        <v>600</v>
      </c>
      <c r="S190" s="8" t="s">
        <v>801</v>
      </c>
      <c r="T190" s="8" t="s">
        <v>756</v>
      </c>
      <c r="U190" s="14">
        <v>570</v>
      </c>
      <c r="V190" s="14">
        <v>490</v>
      </c>
      <c r="W190" s="95">
        <v>663</v>
      </c>
    </row>
    <row r="191" spans="1:23" x14ac:dyDescent="0.25">
      <c r="A191" s="7">
        <v>45126</v>
      </c>
      <c r="B191" s="8" t="s">
        <v>686</v>
      </c>
      <c r="C191" s="8" t="s">
        <v>21</v>
      </c>
      <c r="D191" s="8" t="s">
        <v>684</v>
      </c>
      <c r="E191" s="38">
        <v>950</v>
      </c>
      <c r="F191" s="21">
        <v>600</v>
      </c>
      <c r="G191" s="8" t="s">
        <v>126</v>
      </c>
      <c r="H191" s="8"/>
      <c r="I191" s="14">
        <v>580</v>
      </c>
      <c r="J191" s="223">
        <v>630</v>
      </c>
      <c r="M191" s="7">
        <v>45154</v>
      </c>
      <c r="N191" s="8" t="s">
        <v>802</v>
      </c>
      <c r="O191" s="8" t="s">
        <v>21</v>
      </c>
      <c r="P191" s="8" t="s">
        <v>752</v>
      </c>
      <c r="Q191" s="8">
        <v>987</v>
      </c>
      <c r="R191" s="39">
        <v>600</v>
      </c>
      <c r="S191" s="8"/>
      <c r="T191" s="8"/>
      <c r="U191" s="14">
        <v>560</v>
      </c>
      <c r="V191" s="14">
        <v>470</v>
      </c>
      <c r="W191" s="95">
        <v>663</v>
      </c>
    </row>
    <row r="192" spans="1:23" x14ac:dyDescent="0.25">
      <c r="A192" s="7">
        <v>45126</v>
      </c>
      <c r="B192" s="8" t="s">
        <v>719</v>
      </c>
      <c r="C192" s="8" t="s">
        <v>21</v>
      </c>
      <c r="D192" s="8" t="s">
        <v>684</v>
      </c>
      <c r="E192" s="38">
        <v>950</v>
      </c>
      <c r="F192" s="21">
        <v>600</v>
      </c>
      <c r="G192" s="8" t="s">
        <v>718</v>
      </c>
      <c r="H192" s="8"/>
      <c r="I192" s="14">
        <v>550</v>
      </c>
      <c r="J192" s="223">
        <v>630</v>
      </c>
      <c r="M192" s="7">
        <v>45155</v>
      </c>
      <c r="N192" s="8" t="s">
        <v>119</v>
      </c>
      <c r="O192" s="8" t="s">
        <v>21</v>
      </c>
      <c r="P192" s="8" t="s">
        <v>134</v>
      </c>
      <c r="Q192" s="8">
        <v>990</v>
      </c>
      <c r="R192" s="39">
        <v>220</v>
      </c>
      <c r="S192" s="8" t="s">
        <v>122</v>
      </c>
      <c r="T192" s="8"/>
      <c r="U192" s="14">
        <v>220</v>
      </c>
      <c r="V192" s="14"/>
      <c r="W192" s="95">
        <v>663</v>
      </c>
    </row>
    <row r="193" spans="1:23" x14ac:dyDescent="0.25">
      <c r="A193" s="7">
        <v>45127</v>
      </c>
      <c r="B193" s="8" t="s">
        <v>663</v>
      </c>
      <c r="C193" s="8" t="s">
        <v>21</v>
      </c>
      <c r="D193" s="8" t="s">
        <v>189</v>
      </c>
      <c r="E193" s="38">
        <v>951</v>
      </c>
      <c r="F193" s="21">
        <v>200</v>
      </c>
      <c r="G193" s="8" t="s">
        <v>133</v>
      </c>
      <c r="H193" s="8"/>
      <c r="I193" s="14">
        <v>180</v>
      </c>
      <c r="J193" s="223">
        <v>630</v>
      </c>
      <c r="M193" s="7">
        <v>45155</v>
      </c>
      <c r="N193" s="8" t="s">
        <v>123</v>
      </c>
      <c r="O193" s="8" t="s">
        <v>21</v>
      </c>
      <c r="P193" s="8" t="s">
        <v>211</v>
      </c>
      <c r="Q193" s="8">
        <v>991</v>
      </c>
      <c r="R193" s="39">
        <v>350</v>
      </c>
      <c r="S193" s="8" t="s">
        <v>141</v>
      </c>
      <c r="T193" s="8"/>
      <c r="U193" s="14">
        <v>330</v>
      </c>
      <c r="V193" s="14"/>
      <c r="W193" s="95">
        <v>663</v>
      </c>
    </row>
    <row r="194" spans="1:23" x14ac:dyDescent="0.25">
      <c r="A194" s="37">
        <v>45128</v>
      </c>
      <c r="B194" s="38" t="s">
        <v>194</v>
      </c>
      <c r="C194" s="38" t="s">
        <v>21</v>
      </c>
      <c r="D194" s="38" t="s">
        <v>134</v>
      </c>
      <c r="E194" s="38">
        <v>952</v>
      </c>
      <c r="F194" s="39">
        <v>220</v>
      </c>
      <c r="G194" s="38" t="s">
        <v>139</v>
      </c>
      <c r="H194" s="38"/>
      <c r="I194" s="39">
        <v>200</v>
      </c>
      <c r="J194" s="181">
        <v>678</v>
      </c>
      <c r="M194" s="7">
        <v>45156</v>
      </c>
      <c r="N194" s="8" t="s">
        <v>138</v>
      </c>
      <c r="O194" s="8" t="s">
        <v>21</v>
      </c>
      <c r="P194" s="8" t="s">
        <v>134</v>
      </c>
      <c r="Q194" s="8">
        <v>993</v>
      </c>
      <c r="R194" s="39">
        <v>220</v>
      </c>
      <c r="S194" s="8" t="s">
        <v>753</v>
      </c>
      <c r="T194" s="8"/>
      <c r="U194" s="14">
        <v>200</v>
      </c>
      <c r="V194" s="14"/>
      <c r="W194" s="95">
        <v>663</v>
      </c>
    </row>
    <row r="195" spans="1:23" x14ac:dyDescent="0.25">
      <c r="A195" s="37">
        <v>45128</v>
      </c>
      <c r="B195" s="38" t="s">
        <v>326</v>
      </c>
      <c r="C195" s="38" t="s">
        <v>21</v>
      </c>
      <c r="D195" s="38" t="s">
        <v>134</v>
      </c>
      <c r="E195" s="38">
        <v>953</v>
      </c>
      <c r="F195" s="39">
        <v>220</v>
      </c>
      <c r="G195" s="38" t="s">
        <v>213</v>
      </c>
      <c r="H195" s="38"/>
      <c r="I195" s="39">
        <v>200</v>
      </c>
      <c r="J195" s="181">
        <v>678</v>
      </c>
      <c r="M195" s="7">
        <v>45161</v>
      </c>
      <c r="N195" s="8" t="s">
        <v>423</v>
      </c>
      <c r="O195" s="8" t="s">
        <v>21</v>
      </c>
      <c r="P195" s="8" t="s">
        <v>217</v>
      </c>
      <c r="Q195" s="8">
        <v>997</v>
      </c>
      <c r="R195" s="21">
        <v>180</v>
      </c>
      <c r="S195" s="8" t="s">
        <v>117</v>
      </c>
      <c r="T195" s="8"/>
      <c r="U195" s="14">
        <v>170</v>
      </c>
      <c r="V195" s="14"/>
      <c r="W195" s="115">
        <v>696</v>
      </c>
    </row>
    <row r="196" spans="1:23" x14ac:dyDescent="0.25">
      <c r="A196" s="37">
        <v>45128</v>
      </c>
      <c r="B196" s="38" t="s">
        <v>710</v>
      </c>
      <c r="C196" s="38" t="s">
        <v>21</v>
      </c>
      <c r="D196" s="38" t="s">
        <v>189</v>
      </c>
      <c r="E196" s="38">
        <v>954</v>
      </c>
      <c r="F196" s="39">
        <v>200</v>
      </c>
      <c r="G196" s="38" t="s">
        <v>117</v>
      </c>
      <c r="H196" s="38" t="s">
        <v>695</v>
      </c>
      <c r="I196" s="39">
        <v>170</v>
      </c>
      <c r="J196" s="181">
        <v>678</v>
      </c>
      <c r="M196" s="7">
        <v>45161</v>
      </c>
      <c r="N196" s="8" t="s">
        <v>825</v>
      </c>
      <c r="O196" s="8" t="s">
        <v>21</v>
      </c>
      <c r="P196" s="8" t="s">
        <v>217</v>
      </c>
      <c r="Q196" s="8">
        <v>997</v>
      </c>
      <c r="R196" s="21">
        <v>180</v>
      </c>
      <c r="S196" s="8" t="s">
        <v>126</v>
      </c>
      <c r="T196" s="8"/>
      <c r="U196" s="14">
        <v>170</v>
      </c>
      <c r="V196" s="14"/>
      <c r="W196" s="115">
        <v>696</v>
      </c>
    </row>
    <row r="197" spans="1:23" x14ac:dyDescent="0.25">
      <c r="A197" s="7">
        <v>45133</v>
      </c>
      <c r="B197" s="8" t="s">
        <v>730</v>
      </c>
      <c r="C197" s="8" t="s">
        <v>21</v>
      </c>
      <c r="D197" s="8" t="s">
        <v>409</v>
      </c>
      <c r="E197" s="38">
        <v>2456</v>
      </c>
      <c r="F197" s="21">
        <v>600</v>
      </c>
      <c r="G197" s="8" t="s">
        <v>731</v>
      </c>
      <c r="H197" s="8"/>
      <c r="I197" s="14">
        <v>550</v>
      </c>
      <c r="J197" s="181">
        <v>678</v>
      </c>
      <c r="M197" s="7">
        <v>45161</v>
      </c>
      <c r="N197" s="8" t="s">
        <v>138</v>
      </c>
      <c r="O197" s="8" t="s">
        <v>21</v>
      </c>
      <c r="P197" s="8" t="s">
        <v>189</v>
      </c>
      <c r="Q197" s="8">
        <v>1000</v>
      </c>
      <c r="R197" s="21">
        <v>200</v>
      </c>
      <c r="S197" s="8" t="s">
        <v>753</v>
      </c>
      <c r="T197" s="8"/>
      <c r="U197" s="14">
        <v>180</v>
      </c>
      <c r="V197" s="14"/>
      <c r="W197" s="115">
        <v>696</v>
      </c>
    </row>
    <row r="198" spans="1:23" x14ac:dyDescent="0.25">
      <c r="A198" s="7">
        <v>45133</v>
      </c>
      <c r="B198" s="8" t="s">
        <v>730</v>
      </c>
      <c r="C198" s="8" t="s">
        <v>21</v>
      </c>
      <c r="D198" s="8" t="s">
        <v>409</v>
      </c>
      <c r="E198" s="38">
        <v>962</v>
      </c>
      <c r="F198" s="21">
        <v>600</v>
      </c>
      <c r="G198" s="8" t="s">
        <v>558</v>
      </c>
      <c r="H198" s="8"/>
      <c r="I198" s="14">
        <v>550</v>
      </c>
      <c r="J198" s="181">
        <v>678</v>
      </c>
      <c r="M198" s="7">
        <v>45162</v>
      </c>
      <c r="N198" s="8" t="s">
        <v>678</v>
      </c>
      <c r="O198" s="8" t="s">
        <v>21</v>
      </c>
      <c r="P198" s="8" t="s">
        <v>211</v>
      </c>
      <c r="Q198" s="8">
        <v>1001</v>
      </c>
      <c r="R198" s="21">
        <v>350</v>
      </c>
      <c r="S198" s="8" t="s">
        <v>141</v>
      </c>
      <c r="T198" s="8"/>
      <c r="U198" s="14">
        <v>330</v>
      </c>
      <c r="V198" s="14"/>
      <c r="W198" s="115">
        <v>696</v>
      </c>
    </row>
    <row r="199" spans="1:23" x14ac:dyDescent="0.25">
      <c r="A199" s="7">
        <v>45104</v>
      </c>
      <c r="B199" s="8" t="s">
        <v>194</v>
      </c>
      <c r="C199" s="8" t="s">
        <v>21</v>
      </c>
      <c r="D199" s="8" t="s">
        <v>688</v>
      </c>
      <c r="E199" s="38">
        <v>23896</v>
      </c>
      <c r="F199" s="21">
        <v>350</v>
      </c>
      <c r="G199" s="8" t="s">
        <v>139</v>
      </c>
      <c r="H199" s="8"/>
      <c r="I199" s="14">
        <v>330</v>
      </c>
      <c r="J199" s="181">
        <v>678</v>
      </c>
      <c r="M199" s="7">
        <v>45163</v>
      </c>
      <c r="N199" s="8" t="s">
        <v>138</v>
      </c>
      <c r="O199" s="8" t="s">
        <v>21</v>
      </c>
      <c r="P199" s="8" t="s">
        <v>134</v>
      </c>
      <c r="Q199" s="8">
        <v>1003</v>
      </c>
      <c r="R199" s="21">
        <v>220</v>
      </c>
      <c r="S199" s="8" t="s">
        <v>753</v>
      </c>
      <c r="T199" s="8"/>
      <c r="U199" s="14">
        <v>180</v>
      </c>
      <c r="V199" s="14"/>
      <c r="W199" s="115">
        <v>696</v>
      </c>
    </row>
    <row r="200" spans="1:23" x14ac:dyDescent="0.25">
      <c r="A200" s="7">
        <v>45104</v>
      </c>
      <c r="B200" s="8" t="s">
        <v>710</v>
      </c>
      <c r="C200" s="8" t="s">
        <v>21</v>
      </c>
      <c r="D200" s="8" t="s">
        <v>189</v>
      </c>
      <c r="E200" s="38">
        <v>963</v>
      </c>
      <c r="F200" s="21">
        <v>200</v>
      </c>
      <c r="G200" s="8" t="s">
        <v>117</v>
      </c>
      <c r="H200" s="8"/>
      <c r="I200" s="14">
        <v>180</v>
      </c>
      <c r="J200" s="181">
        <v>678</v>
      </c>
      <c r="M200" s="7">
        <v>45163</v>
      </c>
      <c r="N200" s="8" t="s">
        <v>125</v>
      </c>
      <c r="O200" s="8" t="s">
        <v>21</v>
      </c>
      <c r="P200" s="8" t="s">
        <v>134</v>
      </c>
      <c r="Q200" s="8">
        <v>1003</v>
      </c>
      <c r="R200" s="21">
        <v>220</v>
      </c>
      <c r="S200" s="8" t="s">
        <v>133</v>
      </c>
      <c r="T200" s="8"/>
      <c r="U200" s="14">
        <v>180</v>
      </c>
      <c r="V200" s="14"/>
      <c r="W200" s="115">
        <v>696</v>
      </c>
    </row>
    <row r="201" spans="1:23" x14ac:dyDescent="0.25">
      <c r="A201" s="7">
        <v>45135</v>
      </c>
      <c r="B201" s="8" t="s">
        <v>326</v>
      </c>
      <c r="C201" s="8" t="s">
        <v>21</v>
      </c>
      <c r="D201" s="8" t="s">
        <v>241</v>
      </c>
      <c r="E201" s="38">
        <v>964</v>
      </c>
      <c r="F201" s="21">
        <v>220</v>
      </c>
      <c r="G201" s="8" t="s">
        <v>141</v>
      </c>
      <c r="H201" s="8"/>
      <c r="I201" s="14">
        <v>200</v>
      </c>
      <c r="J201" s="181">
        <v>678</v>
      </c>
      <c r="M201" s="7">
        <v>45168</v>
      </c>
      <c r="N201" s="8" t="s">
        <v>743</v>
      </c>
      <c r="O201" s="8" t="s">
        <v>21</v>
      </c>
      <c r="P201" s="8" t="s">
        <v>200</v>
      </c>
      <c r="Q201" s="8">
        <v>14530</v>
      </c>
      <c r="R201" s="21">
        <v>600</v>
      </c>
      <c r="S201" s="8" t="s">
        <v>109</v>
      </c>
      <c r="T201" s="8"/>
      <c r="U201" s="14">
        <v>580</v>
      </c>
      <c r="V201" s="14"/>
      <c r="W201" s="115">
        <v>696</v>
      </c>
    </row>
    <row r="202" spans="1:23" x14ac:dyDescent="0.25">
      <c r="A202" s="7">
        <v>45135</v>
      </c>
      <c r="B202" s="8" t="s">
        <v>689</v>
      </c>
      <c r="C202" s="8" t="s">
        <v>21</v>
      </c>
      <c r="D202" s="8" t="s">
        <v>134</v>
      </c>
      <c r="E202" s="8">
        <v>965</v>
      </c>
      <c r="F202" s="21">
        <v>220</v>
      </c>
      <c r="G202" s="8" t="s">
        <v>213</v>
      </c>
      <c r="H202" s="8"/>
      <c r="I202" s="14">
        <v>200</v>
      </c>
      <c r="J202" s="181">
        <v>678</v>
      </c>
      <c r="M202" s="7">
        <v>45168</v>
      </c>
      <c r="N202" s="8" t="s">
        <v>843</v>
      </c>
      <c r="O202" s="8" t="s">
        <v>21</v>
      </c>
      <c r="P202" s="8" t="s">
        <v>200</v>
      </c>
      <c r="Q202" s="8">
        <v>1009</v>
      </c>
      <c r="R202" s="21">
        <v>600</v>
      </c>
      <c r="S202" s="8" t="s">
        <v>731</v>
      </c>
      <c r="T202" s="8"/>
      <c r="U202" s="14">
        <v>550</v>
      </c>
      <c r="V202" s="14"/>
      <c r="W202" s="115">
        <v>696</v>
      </c>
    </row>
    <row r="203" spans="1:23" x14ac:dyDescent="0.25">
      <c r="A203" s="7">
        <v>45136</v>
      </c>
      <c r="B203" s="8" t="s">
        <v>736</v>
      </c>
      <c r="C203" s="8" t="s">
        <v>21</v>
      </c>
      <c r="D203" s="8" t="s">
        <v>223</v>
      </c>
      <c r="E203" s="8">
        <v>967</v>
      </c>
      <c r="F203" s="21">
        <v>130</v>
      </c>
      <c r="G203" s="8" t="s">
        <v>694</v>
      </c>
      <c r="H203" s="8" t="s">
        <v>695</v>
      </c>
      <c r="I203" s="14">
        <v>110</v>
      </c>
      <c r="J203" s="181">
        <v>678</v>
      </c>
      <c r="M203" s="7"/>
      <c r="N203" s="8"/>
      <c r="O203" s="8"/>
      <c r="P203" s="8"/>
      <c r="Q203" s="8"/>
      <c r="R203" s="21"/>
      <c r="S203" s="8"/>
      <c r="T203" s="8"/>
      <c r="U203" s="14"/>
      <c r="V203" s="14"/>
      <c r="W203" s="8"/>
    </row>
    <row r="204" spans="1:23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21"/>
      <c r="S204" s="8"/>
      <c r="T204" s="8"/>
      <c r="U204" s="14"/>
      <c r="V204" s="14"/>
      <c r="W204" s="8"/>
    </row>
    <row r="205" spans="1:23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14"/>
      <c r="W205" s="8"/>
    </row>
    <row r="206" spans="1:23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14"/>
      <c r="W206" s="8"/>
    </row>
    <row r="207" spans="1:23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14"/>
      <c r="W207" s="8"/>
    </row>
    <row r="208" spans="1:23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14"/>
      <c r="W208" s="8"/>
    </row>
    <row r="209" spans="1:23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14"/>
      <c r="W209" s="8"/>
    </row>
    <row r="210" spans="1:23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14"/>
      <c r="W210" s="8"/>
    </row>
    <row r="211" spans="1:23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14"/>
      <c r="W211" s="8"/>
    </row>
    <row r="212" spans="1:23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14"/>
      <c r="W212" s="8"/>
    </row>
    <row r="213" spans="1:23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14"/>
      <c r="W213" s="8"/>
    </row>
    <row r="214" spans="1:23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14"/>
      <c r="W214" s="8"/>
    </row>
    <row r="215" spans="1:23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14"/>
      <c r="W215" s="8"/>
    </row>
    <row r="216" spans="1:23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14"/>
      <c r="W216" s="8"/>
    </row>
    <row r="217" spans="1:23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14"/>
      <c r="W217" s="8"/>
    </row>
    <row r="218" spans="1:23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14"/>
      <c r="W218" s="8"/>
    </row>
    <row r="219" spans="1:23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14"/>
      <c r="W219" s="8"/>
    </row>
    <row r="220" spans="1:23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14"/>
      <c r="W220" s="8"/>
    </row>
    <row r="221" spans="1:23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14"/>
      <c r="W221" s="8"/>
    </row>
    <row r="222" spans="1:23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14"/>
      <c r="W222" s="8"/>
    </row>
    <row r="223" spans="1:23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14"/>
      <c r="W223" s="8"/>
    </row>
    <row r="224" spans="1:23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14"/>
      <c r="V224" s="14"/>
      <c r="W224" s="8"/>
    </row>
    <row r="225" spans="1:23" x14ac:dyDescent="0.25">
      <c r="A225" s="1"/>
      <c r="E225" s="12" t="s">
        <v>14</v>
      </c>
      <c r="F225" s="13">
        <f>SUM(F177:F224)</f>
        <v>8360</v>
      </c>
      <c r="G225" s="14"/>
      <c r="H225" s="14"/>
      <c r="I225" s="16">
        <f>SUM(I177:I224)</f>
        <v>7590</v>
      </c>
      <c r="M225" s="7"/>
      <c r="N225" s="8"/>
      <c r="O225" s="8"/>
      <c r="P225" s="8"/>
      <c r="Q225" s="8"/>
      <c r="R225" s="14"/>
      <c r="S225" s="8"/>
      <c r="T225" s="8"/>
      <c r="U225" s="8"/>
      <c r="V225" s="8"/>
      <c r="W225" s="8"/>
    </row>
    <row r="226" spans="1:23" x14ac:dyDescent="0.25">
      <c r="A226" s="1"/>
      <c r="E226" s="12" t="s">
        <v>17</v>
      </c>
      <c r="F226" s="13">
        <f>F225*0.99</f>
        <v>8276.4</v>
      </c>
      <c r="M226" s="1"/>
      <c r="Q226" s="12" t="s">
        <v>14</v>
      </c>
      <c r="R226" s="13">
        <f>SUM(R177:R225)</f>
        <v>9520</v>
      </c>
      <c r="S226" s="14"/>
      <c r="T226" s="14"/>
      <c r="U226" s="16">
        <f>SUM(U177:U225)</f>
        <v>8870</v>
      </c>
      <c r="V226" s="79"/>
    </row>
    <row r="227" spans="1:23" x14ac:dyDescent="0.25">
      <c r="E227" s="295" t="s">
        <v>18</v>
      </c>
      <c r="F227" s="296"/>
      <c r="G227" s="296"/>
      <c r="H227" s="297"/>
      <c r="I227" s="18">
        <f>F226-I225</f>
        <v>686.39999999999964</v>
      </c>
      <c r="M227" s="1"/>
      <c r="Q227" s="12" t="s">
        <v>17</v>
      </c>
      <c r="R227" s="13">
        <f>R226*0.99</f>
        <v>9424.7999999999993</v>
      </c>
    </row>
    <row r="228" spans="1:23" x14ac:dyDescent="0.25">
      <c r="Q228" s="295" t="s">
        <v>18</v>
      </c>
      <c r="R228" s="296"/>
      <c r="S228" s="296"/>
      <c r="T228" s="297"/>
      <c r="U228" s="18">
        <f>R227-U226</f>
        <v>554.79999999999927</v>
      </c>
      <c r="V228" s="255"/>
    </row>
    <row r="234" spans="1:23" ht="31.5" x14ac:dyDescent="0.5">
      <c r="A234" s="7"/>
      <c r="B234" s="298" t="s">
        <v>94</v>
      </c>
      <c r="C234" s="299"/>
      <c r="D234" s="299"/>
      <c r="E234" s="299"/>
      <c r="F234" s="300"/>
      <c r="G234" s="8"/>
      <c r="H234" s="8"/>
      <c r="I234" s="8"/>
      <c r="J234" s="22"/>
    </row>
    <row r="235" spans="1:23" ht="31.5" x14ac:dyDescent="0.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M235" s="7"/>
      <c r="N235" s="298" t="s">
        <v>99</v>
      </c>
      <c r="O235" s="299"/>
      <c r="P235" s="299"/>
      <c r="Q235" s="299"/>
      <c r="R235" s="300"/>
      <c r="S235" s="8"/>
      <c r="T235" s="8"/>
      <c r="U235" s="8"/>
      <c r="V235" s="8"/>
      <c r="W235" s="22"/>
    </row>
    <row r="236" spans="1:23" x14ac:dyDescent="0.25">
      <c r="A236" s="7">
        <v>45174</v>
      </c>
      <c r="B236" s="8" t="s">
        <v>426</v>
      </c>
      <c r="C236" s="8" t="s">
        <v>140</v>
      </c>
      <c r="D236" s="8" t="s">
        <v>431</v>
      </c>
      <c r="E236" s="8">
        <v>1018</v>
      </c>
      <c r="F236" s="14">
        <v>200</v>
      </c>
      <c r="G236" s="8" t="s">
        <v>117</v>
      </c>
      <c r="H236" s="8"/>
      <c r="I236" s="14">
        <v>180</v>
      </c>
      <c r="J236" s="22">
        <v>692</v>
      </c>
      <c r="K236" s="56"/>
      <c r="M236" s="19" t="s">
        <v>1</v>
      </c>
      <c r="N236" s="20" t="s">
        <v>25</v>
      </c>
      <c r="O236" s="20" t="s">
        <v>19</v>
      </c>
      <c r="P236" s="20" t="s">
        <v>5</v>
      </c>
      <c r="Q236" s="20" t="s">
        <v>6</v>
      </c>
      <c r="R236" s="20" t="s">
        <v>7</v>
      </c>
      <c r="S236" s="20" t="s">
        <v>3</v>
      </c>
      <c r="T236" s="20"/>
      <c r="U236" s="20" t="s">
        <v>20</v>
      </c>
      <c r="V236" s="20"/>
      <c r="W236" s="23" t="s">
        <v>10</v>
      </c>
    </row>
    <row r="237" spans="1:23" x14ac:dyDescent="0.25">
      <c r="A237" s="7">
        <v>45174</v>
      </c>
      <c r="B237" s="8" t="s">
        <v>149</v>
      </c>
      <c r="C237" s="8" t="s">
        <v>140</v>
      </c>
      <c r="D237" s="8" t="s">
        <v>211</v>
      </c>
      <c r="E237" s="8">
        <v>1017</v>
      </c>
      <c r="F237" s="14">
        <v>350</v>
      </c>
      <c r="G237" s="8" t="s">
        <v>136</v>
      </c>
      <c r="H237" s="8"/>
      <c r="I237" s="14">
        <v>330</v>
      </c>
      <c r="J237" s="22">
        <v>692</v>
      </c>
      <c r="M237" s="7">
        <v>45203</v>
      </c>
      <c r="N237" s="8" t="s">
        <v>777</v>
      </c>
      <c r="O237" s="8" t="s">
        <v>21</v>
      </c>
      <c r="P237" s="8" t="s">
        <v>217</v>
      </c>
      <c r="Q237" s="8">
        <v>1057</v>
      </c>
      <c r="R237" s="14">
        <v>180</v>
      </c>
      <c r="S237" s="8" t="s">
        <v>139</v>
      </c>
      <c r="T237" s="8"/>
      <c r="U237" s="14">
        <v>170</v>
      </c>
      <c r="V237" s="14"/>
      <c r="W237" s="22"/>
    </row>
    <row r="238" spans="1:23" x14ac:dyDescent="0.25">
      <c r="A238" s="7">
        <v>45175</v>
      </c>
      <c r="B238" s="8" t="s">
        <v>236</v>
      </c>
      <c r="C238" s="8" t="s">
        <v>140</v>
      </c>
      <c r="D238" s="8" t="s">
        <v>556</v>
      </c>
      <c r="E238" s="8">
        <v>1020</v>
      </c>
      <c r="F238" s="21">
        <v>600</v>
      </c>
      <c r="G238" s="8" t="s">
        <v>283</v>
      </c>
      <c r="H238" s="8"/>
      <c r="I238" s="14">
        <v>570</v>
      </c>
      <c r="J238" s="22">
        <v>692</v>
      </c>
      <c r="M238" s="7">
        <v>45203</v>
      </c>
      <c r="N238" s="8" t="s">
        <v>70</v>
      </c>
      <c r="O238" s="8" t="s">
        <v>21</v>
      </c>
      <c r="P238" s="8" t="s">
        <v>217</v>
      </c>
      <c r="Q238" s="8">
        <v>1059</v>
      </c>
      <c r="R238" s="14">
        <v>180</v>
      </c>
      <c r="S238" s="8" t="s">
        <v>139</v>
      </c>
      <c r="T238" s="8"/>
      <c r="U238" s="14">
        <v>170</v>
      </c>
      <c r="V238" s="14"/>
      <c r="W238" s="22"/>
    </row>
    <row r="239" spans="1:23" x14ac:dyDescent="0.25">
      <c r="A239" s="7">
        <v>45175</v>
      </c>
      <c r="B239" s="8" t="s">
        <v>858</v>
      </c>
      <c r="C239" s="8" t="s">
        <v>140</v>
      </c>
      <c r="D239" s="8" t="s">
        <v>556</v>
      </c>
      <c r="E239" s="8">
        <v>14538</v>
      </c>
      <c r="F239" s="21">
        <v>600</v>
      </c>
      <c r="G239" s="8" t="s">
        <v>685</v>
      </c>
      <c r="H239" s="8"/>
      <c r="I239" s="14">
        <v>550</v>
      </c>
      <c r="J239" s="22">
        <v>692</v>
      </c>
      <c r="M239" s="7">
        <v>45203</v>
      </c>
      <c r="N239" s="8" t="s">
        <v>933</v>
      </c>
      <c r="O239" s="8" t="s">
        <v>21</v>
      </c>
      <c r="P239" s="8" t="s">
        <v>217</v>
      </c>
      <c r="Q239" s="8">
        <v>1060</v>
      </c>
      <c r="R239" s="21">
        <v>125</v>
      </c>
      <c r="S239" s="8" t="s">
        <v>694</v>
      </c>
      <c r="T239" s="8"/>
      <c r="U239" s="14">
        <v>100</v>
      </c>
      <c r="V239" s="14"/>
      <c r="W239" s="22"/>
    </row>
    <row r="240" spans="1:23" x14ac:dyDescent="0.25">
      <c r="A240" s="7">
        <v>45182</v>
      </c>
      <c r="B240" s="8" t="s">
        <v>877</v>
      </c>
      <c r="C240" s="8" t="s">
        <v>140</v>
      </c>
      <c r="D240" s="8" t="s">
        <v>556</v>
      </c>
      <c r="E240" s="8">
        <v>1026</v>
      </c>
      <c r="F240" s="21">
        <v>600</v>
      </c>
      <c r="G240" s="8" t="s">
        <v>788</v>
      </c>
      <c r="H240" s="8"/>
      <c r="I240" s="14">
        <v>550</v>
      </c>
      <c r="J240" s="22">
        <v>692</v>
      </c>
      <c r="M240" s="7">
        <v>45205</v>
      </c>
      <c r="N240" s="8" t="s">
        <v>70</v>
      </c>
      <c r="O240" s="8" t="s">
        <v>21</v>
      </c>
      <c r="P240" s="8" t="s">
        <v>217</v>
      </c>
      <c r="Q240" s="8">
        <v>1066</v>
      </c>
      <c r="R240" s="21">
        <v>180</v>
      </c>
      <c r="S240" s="8" t="s">
        <v>117</v>
      </c>
      <c r="T240" s="8"/>
      <c r="U240" s="14">
        <v>170</v>
      </c>
      <c r="V240" s="14"/>
      <c r="W240" s="22"/>
    </row>
    <row r="241" spans="1:23" x14ac:dyDescent="0.25">
      <c r="A241" s="94">
        <v>45183</v>
      </c>
      <c r="B241" s="35" t="s">
        <v>902</v>
      </c>
      <c r="C241" s="35" t="s">
        <v>140</v>
      </c>
      <c r="D241" s="35" t="s">
        <v>211</v>
      </c>
      <c r="E241" s="35">
        <v>1029</v>
      </c>
      <c r="F241" s="202">
        <v>220</v>
      </c>
      <c r="G241" s="35"/>
      <c r="H241" s="35" t="s">
        <v>906</v>
      </c>
      <c r="I241" s="202">
        <v>190</v>
      </c>
      <c r="J241" s="22">
        <v>692</v>
      </c>
      <c r="M241" s="7">
        <v>45205</v>
      </c>
      <c r="N241" s="8" t="s">
        <v>426</v>
      </c>
      <c r="O241" s="8" t="s">
        <v>21</v>
      </c>
      <c r="P241" s="8" t="s">
        <v>217</v>
      </c>
      <c r="Q241" s="8">
        <v>1064</v>
      </c>
      <c r="R241" s="21">
        <v>180</v>
      </c>
      <c r="S241" s="8" t="s">
        <v>181</v>
      </c>
      <c r="T241" s="8"/>
      <c r="U241" s="14">
        <v>170</v>
      </c>
      <c r="V241" s="14"/>
      <c r="W241" s="8"/>
    </row>
    <row r="242" spans="1:23" x14ac:dyDescent="0.25">
      <c r="A242" s="7">
        <v>45184</v>
      </c>
      <c r="B242" s="8" t="s">
        <v>236</v>
      </c>
      <c r="C242" s="8" t="s">
        <v>140</v>
      </c>
      <c r="D242" s="8" t="s">
        <v>131</v>
      </c>
      <c r="E242" s="8">
        <v>1031</v>
      </c>
      <c r="F242" s="21">
        <v>180</v>
      </c>
      <c r="G242" s="8" t="s">
        <v>117</v>
      </c>
      <c r="H242" s="8"/>
      <c r="I242" s="14">
        <v>170</v>
      </c>
      <c r="J242" s="22">
        <v>692</v>
      </c>
      <c r="M242" s="7">
        <v>45206</v>
      </c>
      <c r="N242" s="8" t="s">
        <v>326</v>
      </c>
      <c r="O242" s="8" t="s">
        <v>21</v>
      </c>
      <c r="P242" s="8" t="s">
        <v>217</v>
      </c>
      <c r="Q242" s="8">
        <v>2</v>
      </c>
      <c r="R242" s="21">
        <v>180</v>
      </c>
      <c r="S242" s="8" t="s">
        <v>141</v>
      </c>
      <c r="T242" s="8"/>
      <c r="U242" s="14">
        <v>170</v>
      </c>
      <c r="V242" s="14"/>
      <c r="W242" s="8"/>
    </row>
    <row r="243" spans="1:23" x14ac:dyDescent="0.25">
      <c r="A243" s="7">
        <v>45184</v>
      </c>
      <c r="B243" s="8" t="s">
        <v>149</v>
      </c>
      <c r="C243" s="8" t="s">
        <v>140</v>
      </c>
      <c r="D243" s="8" t="s">
        <v>131</v>
      </c>
      <c r="E243" s="8">
        <v>1031</v>
      </c>
      <c r="F243" s="21">
        <v>180</v>
      </c>
      <c r="G243" s="8" t="s">
        <v>136</v>
      </c>
      <c r="H243" s="8"/>
      <c r="I243" s="14">
        <v>170</v>
      </c>
      <c r="J243" s="22">
        <v>692</v>
      </c>
      <c r="M243" s="7">
        <v>45206</v>
      </c>
      <c r="N243" s="8" t="s">
        <v>777</v>
      </c>
      <c r="O243" s="8" t="s">
        <v>21</v>
      </c>
      <c r="P243" s="8" t="s">
        <v>959</v>
      </c>
      <c r="Q243" s="8"/>
      <c r="R243" s="21">
        <v>600</v>
      </c>
      <c r="S243" s="8" t="s">
        <v>139</v>
      </c>
      <c r="T243" s="8"/>
      <c r="U243" s="14">
        <v>580</v>
      </c>
      <c r="V243" s="14"/>
      <c r="W243" s="8"/>
    </row>
    <row r="244" spans="1:23" x14ac:dyDescent="0.25">
      <c r="A244" s="7">
        <v>45189</v>
      </c>
      <c r="B244" s="8" t="s">
        <v>236</v>
      </c>
      <c r="C244" s="8" t="s">
        <v>140</v>
      </c>
      <c r="D244" s="8" t="s">
        <v>409</v>
      </c>
      <c r="E244" s="8">
        <v>14554</v>
      </c>
      <c r="F244" s="21">
        <v>600</v>
      </c>
      <c r="G244" s="8" t="s">
        <v>283</v>
      </c>
      <c r="H244" s="8"/>
      <c r="I244" s="14">
        <v>580</v>
      </c>
      <c r="J244" s="8">
        <v>713</v>
      </c>
      <c r="M244" s="7">
        <v>45210</v>
      </c>
      <c r="N244" s="8" t="s">
        <v>743</v>
      </c>
      <c r="O244" s="8" t="s">
        <v>21</v>
      </c>
      <c r="P244" s="8" t="s">
        <v>959</v>
      </c>
      <c r="Q244" s="8"/>
      <c r="R244" s="21">
        <v>600</v>
      </c>
      <c r="S244" s="8" t="s">
        <v>109</v>
      </c>
      <c r="T244" s="8"/>
      <c r="U244" s="14">
        <v>580</v>
      </c>
      <c r="V244" s="14"/>
      <c r="W244" s="8"/>
    </row>
    <row r="245" spans="1:23" x14ac:dyDescent="0.25">
      <c r="A245" s="7">
        <v>45189</v>
      </c>
      <c r="B245" s="8" t="s">
        <v>915</v>
      </c>
      <c r="C245" s="8" t="s">
        <v>140</v>
      </c>
      <c r="D245" s="8" t="s">
        <v>409</v>
      </c>
      <c r="E245" s="8">
        <v>22279</v>
      </c>
      <c r="F245" s="21">
        <v>275</v>
      </c>
      <c r="G245" s="8" t="s">
        <v>927</v>
      </c>
      <c r="H245" s="8"/>
      <c r="I245" s="14">
        <v>270</v>
      </c>
      <c r="J245" s="8">
        <v>713</v>
      </c>
      <c r="M245" s="7">
        <v>45211</v>
      </c>
      <c r="N245" s="8" t="s">
        <v>326</v>
      </c>
      <c r="O245" s="8" t="s">
        <v>21</v>
      </c>
      <c r="P245" s="8" t="s">
        <v>688</v>
      </c>
      <c r="Q245" s="8"/>
      <c r="R245" s="21">
        <v>350</v>
      </c>
      <c r="S245" s="8" t="s">
        <v>122</v>
      </c>
      <c r="T245" s="8"/>
      <c r="U245" s="14">
        <v>330</v>
      </c>
      <c r="V245" s="14"/>
      <c r="W245" s="8"/>
    </row>
    <row r="246" spans="1:23" x14ac:dyDescent="0.25">
      <c r="A246" s="7">
        <v>45189</v>
      </c>
      <c r="B246" s="8" t="s">
        <v>426</v>
      </c>
      <c r="C246" s="8" t="s">
        <v>140</v>
      </c>
      <c r="D246" s="8" t="s">
        <v>217</v>
      </c>
      <c r="E246" s="8">
        <v>1035</v>
      </c>
      <c r="F246" s="21">
        <v>180</v>
      </c>
      <c r="G246" s="8" t="s">
        <v>117</v>
      </c>
      <c r="H246" s="8"/>
      <c r="I246" s="14">
        <v>170</v>
      </c>
      <c r="J246" s="8">
        <v>713</v>
      </c>
      <c r="M246" s="7">
        <v>45211</v>
      </c>
      <c r="N246" s="8" t="s">
        <v>777</v>
      </c>
      <c r="O246" s="8" t="s">
        <v>21</v>
      </c>
      <c r="P246" s="8" t="s">
        <v>959</v>
      </c>
      <c r="Q246" s="8"/>
      <c r="R246" s="21">
        <v>600</v>
      </c>
      <c r="S246" s="8" t="s">
        <v>139</v>
      </c>
      <c r="T246" s="8"/>
      <c r="U246" s="14">
        <v>580</v>
      </c>
      <c r="V246" s="14"/>
      <c r="W246" s="8"/>
    </row>
    <row r="247" spans="1:23" x14ac:dyDescent="0.25">
      <c r="A247" s="7">
        <v>45189</v>
      </c>
      <c r="B247" s="8" t="s">
        <v>916</v>
      </c>
      <c r="C247" s="8" t="s">
        <v>140</v>
      </c>
      <c r="D247" s="8" t="s">
        <v>131</v>
      </c>
      <c r="E247" s="8">
        <v>1034</v>
      </c>
      <c r="F247" s="21">
        <v>180</v>
      </c>
      <c r="G247" s="8" t="s">
        <v>213</v>
      </c>
      <c r="H247" s="8"/>
      <c r="I247" s="14">
        <v>170</v>
      </c>
      <c r="J247" s="8">
        <v>713</v>
      </c>
      <c r="M247" s="7">
        <v>45211</v>
      </c>
      <c r="N247" s="8" t="s">
        <v>969</v>
      </c>
      <c r="O247" s="8" t="s">
        <v>21</v>
      </c>
      <c r="P247" s="8" t="s">
        <v>189</v>
      </c>
      <c r="Q247" s="8"/>
      <c r="R247" s="21">
        <v>200</v>
      </c>
      <c r="S247" s="8" t="s">
        <v>117</v>
      </c>
      <c r="T247" s="8"/>
      <c r="U247" s="14">
        <v>180</v>
      </c>
      <c r="V247" s="14"/>
      <c r="W247" s="8"/>
    </row>
    <row r="248" spans="1:23" x14ac:dyDescent="0.25">
      <c r="A248" s="7">
        <v>45189</v>
      </c>
      <c r="B248" s="8" t="s">
        <v>917</v>
      </c>
      <c r="C248" s="8" t="s">
        <v>140</v>
      </c>
      <c r="D248" s="8" t="s">
        <v>131</v>
      </c>
      <c r="E248" s="8">
        <v>1033</v>
      </c>
      <c r="F248" s="21">
        <v>180</v>
      </c>
      <c r="G248" s="8" t="s">
        <v>126</v>
      </c>
      <c r="H248" s="8"/>
      <c r="I248" s="14">
        <v>170</v>
      </c>
      <c r="J248" s="8">
        <v>713</v>
      </c>
      <c r="M248" s="7"/>
      <c r="N248" s="8"/>
      <c r="O248" s="8"/>
      <c r="P248" s="8"/>
      <c r="Q248" s="8"/>
      <c r="R248" s="21"/>
      <c r="S248" s="8"/>
      <c r="T248" s="8"/>
      <c r="U248" s="14"/>
      <c r="V248" s="14"/>
      <c r="W248" s="8"/>
    </row>
    <row r="249" spans="1:23" x14ac:dyDescent="0.25">
      <c r="A249" s="7">
        <v>45191</v>
      </c>
      <c r="B249" s="8" t="s">
        <v>236</v>
      </c>
      <c r="C249" s="8" t="s">
        <v>140</v>
      </c>
      <c r="D249" s="8" t="s">
        <v>131</v>
      </c>
      <c r="E249" s="8">
        <v>1039</v>
      </c>
      <c r="F249" s="21">
        <v>180</v>
      </c>
      <c r="G249" s="8" t="s">
        <v>117</v>
      </c>
      <c r="H249" s="8"/>
      <c r="I249" s="14">
        <v>170</v>
      </c>
      <c r="J249" s="8">
        <v>713</v>
      </c>
      <c r="K249" s="57"/>
      <c r="M249" s="7"/>
      <c r="N249" s="8"/>
      <c r="O249" s="8"/>
      <c r="P249" s="8"/>
      <c r="Q249" s="8"/>
      <c r="R249" s="21"/>
      <c r="S249" s="8"/>
      <c r="T249" s="8"/>
      <c r="U249" s="14"/>
      <c r="V249" s="14"/>
      <c r="W249" s="8"/>
    </row>
    <row r="250" spans="1:23" x14ac:dyDescent="0.25">
      <c r="A250" s="7">
        <v>45191</v>
      </c>
      <c r="B250" s="8" t="s">
        <v>426</v>
      </c>
      <c r="C250" s="8" t="s">
        <v>140</v>
      </c>
      <c r="D250" s="8" t="s">
        <v>131</v>
      </c>
      <c r="E250" s="8">
        <v>1040</v>
      </c>
      <c r="F250" s="21">
        <v>180</v>
      </c>
      <c r="G250" s="8" t="s">
        <v>181</v>
      </c>
      <c r="H250" s="8"/>
      <c r="I250" s="14">
        <v>170</v>
      </c>
      <c r="J250" s="8">
        <v>713</v>
      </c>
      <c r="M250" s="7"/>
      <c r="N250" s="8"/>
      <c r="O250" s="8"/>
      <c r="P250" s="8"/>
      <c r="Q250" s="8"/>
      <c r="R250" s="21"/>
      <c r="S250" s="8"/>
      <c r="T250" s="8"/>
      <c r="U250" s="14"/>
      <c r="V250" s="14"/>
      <c r="W250" s="8"/>
    </row>
    <row r="251" spans="1:23" x14ac:dyDescent="0.25">
      <c r="A251" s="7">
        <v>45191</v>
      </c>
      <c r="B251" s="8" t="s">
        <v>746</v>
      </c>
      <c r="C251" s="8" t="s">
        <v>140</v>
      </c>
      <c r="D251" s="8" t="s">
        <v>409</v>
      </c>
      <c r="E251" s="8">
        <v>22300</v>
      </c>
      <c r="F251" s="21">
        <v>600</v>
      </c>
      <c r="G251" s="8" t="s">
        <v>953</v>
      </c>
      <c r="H251" s="8"/>
      <c r="I251" s="14">
        <v>550</v>
      </c>
      <c r="J251" s="8">
        <v>713</v>
      </c>
      <c r="M251" s="7"/>
      <c r="N251" s="8"/>
      <c r="O251" s="8"/>
      <c r="P251" s="8"/>
      <c r="Q251" s="8"/>
      <c r="R251" s="21"/>
      <c r="S251" s="8"/>
      <c r="T251" s="8"/>
      <c r="U251" s="14"/>
      <c r="V251" s="14"/>
      <c r="W251" s="8"/>
    </row>
    <row r="252" spans="1:23" x14ac:dyDescent="0.25">
      <c r="A252" s="7">
        <v>45191</v>
      </c>
      <c r="B252" s="8" t="s">
        <v>877</v>
      </c>
      <c r="C252" s="8" t="s">
        <v>140</v>
      </c>
      <c r="D252" s="8" t="s">
        <v>409</v>
      </c>
      <c r="E252" s="8">
        <v>22302</v>
      </c>
      <c r="F252" s="21">
        <v>600</v>
      </c>
      <c r="G252" s="8" t="s">
        <v>952</v>
      </c>
      <c r="H252" s="8"/>
      <c r="I252" s="14">
        <v>550</v>
      </c>
      <c r="J252" s="8">
        <v>713</v>
      </c>
      <c r="M252" s="7"/>
      <c r="N252" s="8"/>
      <c r="O252" s="8"/>
      <c r="P252" s="8"/>
      <c r="Q252" s="8"/>
      <c r="R252" s="21"/>
      <c r="S252" s="8"/>
      <c r="T252" s="8"/>
      <c r="U252" s="14"/>
      <c r="V252" s="14"/>
      <c r="W252" s="8"/>
    </row>
    <row r="253" spans="1:23" x14ac:dyDescent="0.25">
      <c r="A253" s="7">
        <v>45192</v>
      </c>
      <c r="B253" s="8" t="s">
        <v>917</v>
      </c>
      <c r="C253" s="8" t="s">
        <v>140</v>
      </c>
      <c r="D253" s="8" t="s">
        <v>211</v>
      </c>
      <c r="E253" s="8">
        <v>1043</v>
      </c>
      <c r="F253" s="21">
        <v>350</v>
      </c>
      <c r="G253" s="8" t="s">
        <v>126</v>
      </c>
      <c r="H253" s="8"/>
      <c r="I253" s="14">
        <v>330</v>
      </c>
      <c r="J253" s="8">
        <v>713</v>
      </c>
      <c r="M253" s="7"/>
      <c r="N253" s="8"/>
      <c r="O253" s="8"/>
      <c r="P253" s="8"/>
      <c r="Q253" s="8"/>
      <c r="R253" s="21"/>
      <c r="S253" s="8"/>
      <c r="T253" s="8"/>
      <c r="U253" s="14"/>
      <c r="V253" s="14"/>
      <c r="W253" s="8"/>
    </row>
    <row r="254" spans="1:23" x14ac:dyDescent="0.25">
      <c r="A254" s="7">
        <v>45192</v>
      </c>
      <c r="B254" s="8" t="s">
        <v>214</v>
      </c>
      <c r="C254" s="8" t="s">
        <v>140</v>
      </c>
      <c r="D254" s="8" t="s">
        <v>500</v>
      </c>
      <c r="E254" s="8">
        <v>1042</v>
      </c>
      <c r="F254" s="21">
        <v>200</v>
      </c>
      <c r="G254" s="8" t="s">
        <v>133</v>
      </c>
      <c r="H254" s="8"/>
      <c r="I254" s="14">
        <v>180</v>
      </c>
      <c r="J254" s="8">
        <v>713</v>
      </c>
      <c r="M254" s="7"/>
      <c r="N254" s="8"/>
      <c r="O254" s="8"/>
      <c r="P254" s="8"/>
      <c r="Q254" s="8"/>
      <c r="R254" s="21"/>
      <c r="S254" s="8"/>
      <c r="T254" s="8"/>
      <c r="U254" s="14"/>
      <c r="V254" s="14"/>
      <c r="W254" s="8"/>
    </row>
    <row r="255" spans="1:23" x14ac:dyDescent="0.25">
      <c r="A255" s="7">
        <v>45194</v>
      </c>
      <c r="B255" s="8" t="s">
        <v>426</v>
      </c>
      <c r="C255" s="8" t="s">
        <v>140</v>
      </c>
      <c r="D255" s="8" t="s">
        <v>931</v>
      </c>
      <c r="E255" s="8">
        <v>1044</v>
      </c>
      <c r="F255" s="21">
        <v>125</v>
      </c>
      <c r="G255" s="8" t="s">
        <v>117</v>
      </c>
      <c r="H255" s="8"/>
      <c r="I255" s="14">
        <v>110</v>
      </c>
      <c r="J255" s="8">
        <v>713</v>
      </c>
      <c r="M255" s="7"/>
      <c r="N255" s="8"/>
      <c r="O255" s="8"/>
      <c r="P255" s="8"/>
      <c r="Q255" s="8"/>
      <c r="R255" s="21"/>
      <c r="S255" s="8"/>
      <c r="T255" s="8"/>
      <c r="U255" s="14"/>
      <c r="V255" s="14"/>
      <c r="W255" s="8"/>
    </row>
    <row r="256" spans="1:23" x14ac:dyDescent="0.25">
      <c r="A256" s="7">
        <v>45195</v>
      </c>
      <c r="B256" s="8" t="s">
        <v>236</v>
      </c>
      <c r="C256" s="8" t="s">
        <v>140</v>
      </c>
      <c r="D256" s="8" t="s">
        <v>131</v>
      </c>
      <c r="E256" s="8">
        <v>1045</v>
      </c>
      <c r="F256" s="21">
        <v>180</v>
      </c>
      <c r="G256" s="8" t="s">
        <v>117</v>
      </c>
      <c r="H256" s="8"/>
      <c r="I256" s="14">
        <v>170</v>
      </c>
      <c r="J256" s="8">
        <v>713</v>
      </c>
      <c r="M256" s="7"/>
      <c r="N256" s="8"/>
      <c r="O256" s="8"/>
      <c r="P256" s="8"/>
      <c r="Q256" s="8"/>
      <c r="R256" s="21"/>
      <c r="S256" s="8"/>
      <c r="T256" s="8"/>
      <c r="U256" s="14"/>
      <c r="V256" s="14"/>
      <c r="W256" s="8"/>
    </row>
    <row r="257" spans="1:23" x14ac:dyDescent="0.25">
      <c r="A257" s="7">
        <v>45195</v>
      </c>
      <c r="B257" s="8" t="s">
        <v>194</v>
      </c>
      <c r="C257" s="8" t="s">
        <v>140</v>
      </c>
      <c r="D257" s="8" t="s">
        <v>131</v>
      </c>
      <c r="E257" s="8">
        <v>1046</v>
      </c>
      <c r="F257" s="21">
        <v>180</v>
      </c>
      <c r="G257" s="8" t="s">
        <v>139</v>
      </c>
      <c r="H257" s="8"/>
      <c r="I257" s="14">
        <v>170</v>
      </c>
      <c r="J257" s="8">
        <v>713</v>
      </c>
      <c r="M257" s="7"/>
      <c r="N257" s="8"/>
      <c r="O257" s="8"/>
      <c r="P257" s="8"/>
      <c r="Q257" s="8"/>
      <c r="R257" s="21"/>
      <c r="S257" s="8"/>
      <c r="T257" s="8"/>
      <c r="U257" s="14"/>
      <c r="V257" s="14"/>
      <c r="W257" s="8"/>
    </row>
    <row r="258" spans="1:23" x14ac:dyDescent="0.25">
      <c r="A258" s="7">
        <v>45196</v>
      </c>
      <c r="B258" s="8" t="s">
        <v>939</v>
      </c>
      <c r="C258" s="8" t="s">
        <v>140</v>
      </c>
      <c r="D258" s="8" t="s">
        <v>131</v>
      </c>
      <c r="E258" s="8">
        <v>1049</v>
      </c>
      <c r="F258" s="21">
        <v>180</v>
      </c>
      <c r="G258" s="8"/>
      <c r="H258" s="8"/>
      <c r="I258" s="14">
        <v>100</v>
      </c>
      <c r="J258" s="8">
        <v>713</v>
      </c>
      <c r="M258" s="7"/>
      <c r="N258" s="8"/>
      <c r="O258" s="8"/>
      <c r="P258" s="8"/>
      <c r="Q258" s="8"/>
      <c r="R258" s="21"/>
      <c r="S258" s="8"/>
      <c r="T258" s="8"/>
      <c r="U258" s="14"/>
      <c r="V258" s="14"/>
      <c r="W258" s="8"/>
    </row>
    <row r="259" spans="1:23" x14ac:dyDescent="0.25">
      <c r="A259" s="7">
        <v>45196</v>
      </c>
      <c r="B259" s="8" t="s">
        <v>933</v>
      </c>
      <c r="C259" s="8" t="s">
        <v>140</v>
      </c>
      <c r="D259" s="8" t="s">
        <v>945</v>
      </c>
      <c r="E259" s="8">
        <v>1048</v>
      </c>
      <c r="F259" s="21">
        <v>125</v>
      </c>
      <c r="G259" s="8" t="s">
        <v>694</v>
      </c>
      <c r="H259" s="8"/>
      <c r="I259" s="14">
        <v>100</v>
      </c>
      <c r="J259" s="8">
        <v>713</v>
      </c>
      <c r="M259" s="7"/>
      <c r="N259" s="8"/>
      <c r="O259" s="8"/>
      <c r="P259" s="8"/>
      <c r="Q259" s="8"/>
      <c r="R259" s="21"/>
      <c r="S259" s="8"/>
      <c r="T259" s="8"/>
      <c r="U259" s="14"/>
      <c r="V259" s="14"/>
      <c r="W259" s="8"/>
    </row>
    <row r="260" spans="1:23" x14ac:dyDescent="0.25">
      <c r="A260" s="7">
        <v>45197</v>
      </c>
      <c r="B260" s="8" t="s">
        <v>933</v>
      </c>
      <c r="C260" s="8" t="s">
        <v>140</v>
      </c>
      <c r="D260" s="8" t="s">
        <v>944</v>
      </c>
      <c r="E260" s="8">
        <v>1050</v>
      </c>
      <c r="F260" s="21">
        <v>220</v>
      </c>
      <c r="G260" s="8" t="s">
        <v>694</v>
      </c>
      <c r="H260" s="8"/>
      <c r="I260" s="14">
        <v>180</v>
      </c>
      <c r="J260" s="8">
        <v>713</v>
      </c>
      <c r="M260" s="7"/>
      <c r="N260" s="8"/>
      <c r="O260" s="8"/>
      <c r="P260" s="8"/>
      <c r="Q260" s="8"/>
      <c r="R260" s="21"/>
      <c r="S260" s="8"/>
      <c r="T260" s="8"/>
      <c r="U260" s="14"/>
      <c r="V260" s="14"/>
      <c r="W260" s="8"/>
    </row>
    <row r="261" spans="1:23" x14ac:dyDescent="0.25">
      <c r="A261" s="7">
        <v>45197</v>
      </c>
      <c r="B261" s="8" t="s">
        <v>940</v>
      </c>
      <c r="C261" s="8" t="s">
        <v>140</v>
      </c>
      <c r="D261" s="8" t="s">
        <v>409</v>
      </c>
      <c r="E261" s="35">
        <v>22335</v>
      </c>
      <c r="F261" s="21">
        <v>600</v>
      </c>
      <c r="G261" s="8" t="s">
        <v>173</v>
      </c>
      <c r="H261" s="8"/>
      <c r="I261" s="14">
        <v>550</v>
      </c>
      <c r="J261" s="8">
        <v>713</v>
      </c>
      <c r="M261" s="7"/>
      <c r="N261" s="8"/>
      <c r="O261" s="8"/>
      <c r="P261" s="8"/>
      <c r="Q261" s="8"/>
      <c r="R261" s="21"/>
      <c r="S261" s="8"/>
      <c r="T261" s="8"/>
      <c r="U261" s="14"/>
      <c r="V261" s="14"/>
      <c r="W261" s="8"/>
    </row>
    <row r="262" spans="1:23" x14ac:dyDescent="0.25">
      <c r="A262" s="7">
        <v>45198</v>
      </c>
      <c r="B262" s="8" t="s">
        <v>941</v>
      </c>
      <c r="C262" s="8" t="s">
        <v>140</v>
      </c>
      <c r="D262" s="8" t="s">
        <v>409</v>
      </c>
      <c r="E262" s="35">
        <v>22343</v>
      </c>
      <c r="F262" s="21">
        <v>600</v>
      </c>
      <c r="G262" s="8" t="s">
        <v>652</v>
      </c>
      <c r="H262" s="8"/>
      <c r="I262" s="14">
        <v>470</v>
      </c>
      <c r="J262" s="8">
        <v>713</v>
      </c>
      <c r="M262" s="7"/>
      <c r="N262" s="8"/>
      <c r="O262" s="8"/>
      <c r="P262" s="8"/>
      <c r="Q262" s="8"/>
      <c r="R262" s="21"/>
      <c r="S262" s="8"/>
      <c r="T262" s="8"/>
      <c r="U262" s="14"/>
      <c r="V262" s="14"/>
      <c r="W262" s="8"/>
    </row>
    <row r="263" spans="1:23" x14ac:dyDescent="0.25">
      <c r="A263" s="7">
        <v>45198</v>
      </c>
      <c r="B263" s="8" t="s">
        <v>942</v>
      </c>
      <c r="C263" s="8" t="s">
        <v>140</v>
      </c>
      <c r="D263" s="8" t="s">
        <v>409</v>
      </c>
      <c r="E263" s="35">
        <v>22346</v>
      </c>
      <c r="F263" s="21">
        <v>600</v>
      </c>
      <c r="G263" s="8" t="s">
        <v>943</v>
      </c>
      <c r="H263" s="8"/>
      <c r="I263" s="14">
        <v>490</v>
      </c>
      <c r="J263" s="8">
        <v>713</v>
      </c>
      <c r="M263" s="7"/>
      <c r="N263" s="8"/>
      <c r="O263" s="8"/>
      <c r="P263" s="8"/>
      <c r="Q263" s="8"/>
      <c r="R263" s="21"/>
      <c r="S263" s="8"/>
      <c r="T263" s="8"/>
      <c r="U263" s="14"/>
      <c r="V263" s="14"/>
      <c r="W263" s="8"/>
    </row>
    <row r="264" spans="1:23" x14ac:dyDescent="0.25">
      <c r="A264" s="7">
        <v>45198</v>
      </c>
      <c r="B264" s="8" t="s">
        <v>858</v>
      </c>
      <c r="C264" s="8" t="s">
        <v>140</v>
      </c>
      <c r="D264" s="8" t="s">
        <v>409</v>
      </c>
      <c r="E264" s="35">
        <v>22347</v>
      </c>
      <c r="F264" s="14">
        <v>600</v>
      </c>
      <c r="G264" s="8" t="s">
        <v>763</v>
      </c>
      <c r="H264" s="8"/>
      <c r="I264" s="14">
        <v>550</v>
      </c>
      <c r="J264" s="8">
        <v>713</v>
      </c>
      <c r="M264" s="7"/>
      <c r="N264" s="8"/>
      <c r="O264" s="8"/>
      <c r="P264" s="8"/>
      <c r="Q264" s="8"/>
      <c r="R264" s="21"/>
      <c r="S264" s="8"/>
      <c r="T264" s="8"/>
      <c r="U264" s="14"/>
      <c r="V264" s="14"/>
      <c r="W264" s="8"/>
    </row>
    <row r="265" spans="1:23" x14ac:dyDescent="0.25">
      <c r="A265" s="7">
        <v>45198</v>
      </c>
      <c r="B265" s="8" t="s">
        <v>916</v>
      </c>
      <c r="C265" s="8" t="s">
        <v>140</v>
      </c>
      <c r="D265" s="8" t="s">
        <v>131</v>
      </c>
      <c r="E265" s="35">
        <v>1051</v>
      </c>
      <c r="F265" s="14">
        <v>180</v>
      </c>
      <c r="G265" s="8" t="s">
        <v>213</v>
      </c>
      <c r="H265" s="8"/>
      <c r="I265" s="14">
        <v>170</v>
      </c>
      <c r="J265" s="8">
        <v>713</v>
      </c>
      <c r="M265" s="7"/>
      <c r="N265" s="8"/>
      <c r="O265" s="8"/>
      <c r="P265" s="8"/>
      <c r="Q265" s="8"/>
      <c r="R265" s="14"/>
      <c r="S265" s="8"/>
      <c r="T265" s="8"/>
      <c r="U265" s="14"/>
      <c r="V265" s="14"/>
      <c r="W265" s="8"/>
    </row>
    <row r="266" spans="1:23" x14ac:dyDescent="0.25">
      <c r="A266" s="7">
        <v>45198</v>
      </c>
      <c r="B266" s="8" t="s">
        <v>70</v>
      </c>
      <c r="C266" s="8" t="s">
        <v>140</v>
      </c>
      <c r="D266" s="8" t="s">
        <v>131</v>
      </c>
      <c r="E266" s="35">
        <v>1053</v>
      </c>
      <c r="F266" s="14">
        <v>180</v>
      </c>
      <c r="G266" s="8" t="s">
        <v>117</v>
      </c>
      <c r="H266" s="8"/>
      <c r="I266" s="14">
        <v>170</v>
      </c>
      <c r="J266" s="8">
        <v>713</v>
      </c>
      <c r="M266" s="7"/>
      <c r="N266" s="8"/>
      <c r="O266" s="8"/>
      <c r="P266" s="8"/>
      <c r="Q266" s="8"/>
      <c r="R266" s="14"/>
      <c r="S266" s="8"/>
      <c r="T266" s="8"/>
      <c r="U266" s="14"/>
      <c r="V266" s="14"/>
      <c r="W266" s="8"/>
    </row>
    <row r="267" spans="1:23" x14ac:dyDescent="0.25">
      <c r="A267" s="7">
        <v>45198</v>
      </c>
      <c r="B267" s="8" t="s">
        <v>933</v>
      </c>
      <c r="C267" s="8" t="s">
        <v>140</v>
      </c>
      <c r="D267" s="8" t="s">
        <v>500</v>
      </c>
      <c r="E267" s="8">
        <v>1052</v>
      </c>
      <c r="F267" s="14">
        <v>125</v>
      </c>
      <c r="G267" s="8" t="s">
        <v>694</v>
      </c>
      <c r="H267" s="8" t="s">
        <v>695</v>
      </c>
      <c r="I267" s="14">
        <v>90</v>
      </c>
      <c r="J267" s="8">
        <v>713</v>
      </c>
      <c r="M267" s="7"/>
      <c r="N267" s="8"/>
      <c r="O267" s="8"/>
      <c r="P267" s="8"/>
      <c r="Q267" s="8"/>
      <c r="R267" s="14"/>
      <c r="S267" s="8"/>
      <c r="T267" s="8"/>
      <c r="U267" s="14"/>
      <c r="V267" s="14"/>
      <c r="W267" s="8"/>
    </row>
    <row r="268" spans="1:23" x14ac:dyDescent="0.25">
      <c r="A268" s="7">
        <v>45198</v>
      </c>
      <c r="B268" s="8" t="s">
        <v>870</v>
      </c>
      <c r="C268" s="8" t="s">
        <v>140</v>
      </c>
      <c r="D268" s="8" t="s">
        <v>134</v>
      </c>
      <c r="E268" s="8">
        <v>1054</v>
      </c>
      <c r="F268" s="14">
        <v>220</v>
      </c>
      <c r="G268" s="8" t="s">
        <v>144</v>
      </c>
      <c r="H268" s="8"/>
      <c r="I268" s="14">
        <v>200</v>
      </c>
      <c r="J268" s="8">
        <v>713</v>
      </c>
      <c r="M268" s="7"/>
      <c r="N268" s="8"/>
      <c r="O268" s="8"/>
      <c r="P268" s="8"/>
      <c r="Q268" s="8"/>
      <c r="R268" s="14"/>
      <c r="S268" s="8"/>
      <c r="T268" s="8"/>
      <c r="U268" s="14"/>
      <c r="V268" s="14"/>
      <c r="W268" s="8"/>
    </row>
    <row r="269" spans="1:23" x14ac:dyDescent="0.25">
      <c r="A269" s="7"/>
      <c r="B269" s="8"/>
      <c r="C269" s="8"/>
      <c r="D269" s="8"/>
      <c r="E269" s="8"/>
      <c r="F269" s="14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14"/>
      <c r="W269" s="8"/>
    </row>
    <row r="270" spans="1:23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14"/>
      <c r="W270" s="8"/>
    </row>
    <row r="271" spans="1:23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14"/>
      <c r="W271" s="8"/>
    </row>
    <row r="272" spans="1:23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14"/>
      <c r="W272" s="8"/>
    </row>
    <row r="273" spans="1:23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14"/>
      <c r="W273" s="8"/>
    </row>
    <row r="274" spans="1:23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14"/>
      <c r="W274" s="8"/>
    </row>
    <row r="275" spans="1:23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14"/>
      <c r="W275" s="8"/>
    </row>
    <row r="276" spans="1:23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14"/>
      <c r="W276" s="8"/>
    </row>
    <row r="277" spans="1:23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14"/>
      <c r="W277" s="8"/>
    </row>
    <row r="278" spans="1:23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14"/>
      <c r="W278" s="8"/>
    </row>
    <row r="279" spans="1:23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14"/>
      <c r="W279" s="8"/>
    </row>
    <row r="280" spans="1:23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14"/>
      <c r="W280" s="8"/>
    </row>
    <row r="281" spans="1:23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14"/>
      <c r="W281" s="8"/>
    </row>
    <row r="282" spans="1:23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14"/>
      <c r="W282" s="8"/>
    </row>
    <row r="283" spans="1:23" x14ac:dyDescent="0.25">
      <c r="A283" s="7"/>
      <c r="B283" s="8"/>
      <c r="C283" s="8"/>
      <c r="D283" s="8"/>
      <c r="E283" s="8"/>
      <c r="F283" s="14"/>
      <c r="G283" s="8"/>
      <c r="H283" s="8"/>
      <c r="I283" s="14"/>
      <c r="J283" s="8"/>
      <c r="M283" s="7"/>
      <c r="N283" s="8"/>
      <c r="O283" s="8"/>
      <c r="P283" s="8"/>
      <c r="Q283" s="8"/>
      <c r="R283" s="14"/>
      <c r="S283" s="8"/>
      <c r="T283" s="8"/>
      <c r="U283" s="14"/>
      <c r="V283" s="14"/>
      <c r="W283" s="8"/>
    </row>
    <row r="284" spans="1:23" x14ac:dyDescent="0.25">
      <c r="A284" s="7"/>
      <c r="B284" s="8"/>
      <c r="C284" s="8"/>
      <c r="D284" s="8"/>
      <c r="E284" s="8"/>
      <c r="F284" s="14"/>
      <c r="G284" s="8"/>
      <c r="H284" s="8"/>
      <c r="I284" s="8"/>
      <c r="J284" s="8"/>
      <c r="M284" s="7"/>
      <c r="N284" s="8"/>
      <c r="O284" s="8"/>
      <c r="P284" s="8"/>
      <c r="Q284" s="8"/>
      <c r="R284" s="14"/>
      <c r="S284" s="8"/>
      <c r="T284" s="8"/>
      <c r="U284" s="14"/>
      <c r="V284" s="14"/>
      <c r="W284" s="8"/>
    </row>
    <row r="285" spans="1:23" x14ac:dyDescent="0.25">
      <c r="A285" s="1"/>
      <c r="E285" s="12" t="s">
        <v>14</v>
      </c>
      <c r="F285" s="13">
        <f>SUM(F236:F284)</f>
        <v>10570</v>
      </c>
      <c r="G285" s="14"/>
      <c r="H285" s="14"/>
      <c r="I285" s="16">
        <f>SUM(I236:I284)</f>
        <v>9540</v>
      </c>
      <c r="M285" s="7"/>
      <c r="N285" s="8"/>
      <c r="O285" s="8"/>
      <c r="P285" s="8"/>
      <c r="Q285" s="8"/>
      <c r="R285" s="14"/>
      <c r="S285" s="8"/>
      <c r="T285" s="8"/>
      <c r="U285" s="8"/>
      <c r="V285" s="8"/>
      <c r="W285" s="8"/>
    </row>
    <row r="286" spans="1:23" x14ac:dyDescent="0.25">
      <c r="A286" s="1"/>
      <c r="E286" s="12" t="s">
        <v>17</v>
      </c>
      <c r="F286" s="13">
        <f>F285*0.99</f>
        <v>10464.299999999999</v>
      </c>
      <c r="M286" s="1"/>
      <c r="Q286" s="12" t="s">
        <v>14</v>
      </c>
      <c r="R286" s="13">
        <f>SUM(R237:R285)</f>
        <v>3375</v>
      </c>
      <c r="S286" s="14"/>
      <c r="T286" s="14"/>
      <c r="U286" s="16">
        <f>SUM(U237:U285)</f>
        <v>3200</v>
      </c>
      <c r="V286" s="79"/>
    </row>
    <row r="287" spans="1:23" x14ac:dyDescent="0.25">
      <c r="E287" s="295" t="s">
        <v>18</v>
      </c>
      <c r="F287" s="296"/>
      <c r="G287" s="296"/>
      <c r="H287" s="297"/>
      <c r="I287" s="18">
        <f>F286-I285</f>
        <v>924.29999999999927</v>
      </c>
      <c r="M287" s="1"/>
      <c r="Q287" s="12" t="s">
        <v>17</v>
      </c>
      <c r="R287" s="13">
        <f>R286*0.99</f>
        <v>3341.25</v>
      </c>
    </row>
    <row r="288" spans="1:23" x14ac:dyDescent="0.25">
      <c r="Q288" s="295" t="s">
        <v>18</v>
      </c>
      <c r="R288" s="296"/>
      <c r="S288" s="296"/>
      <c r="T288" s="297"/>
      <c r="U288" s="18">
        <f>R287-U286</f>
        <v>141.25</v>
      </c>
      <c r="V288" s="255"/>
    </row>
    <row r="294" spans="1:23" ht="31.5" x14ac:dyDescent="0.5">
      <c r="A294" s="7"/>
      <c r="B294" s="298" t="s">
        <v>96</v>
      </c>
      <c r="C294" s="299"/>
      <c r="D294" s="299"/>
      <c r="E294" s="299"/>
      <c r="F294" s="300"/>
      <c r="G294" s="8"/>
      <c r="H294" s="8"/>
      <c r="I294" s="8"/>
      <c r="J294" s="22"/>
    </row>
    <row r="295" spans="1:23" ht="31.5" x14ac:dyDescent="0.5">
      <c r="A295" s="19" t="s">
        <v>1</v>
      </c>
      <c r="B295" s="20" t="s">
        <v>25</v>
      </c>
      <c r="C295" s="20" t="s">
        <v>19</v>
      </c>
      <c r="D295" s="20" t="s">
        <v>5</v>
      </c>
      <c r="E295" s="20" t="s">
        <v>6</v>
      </c>
      <c r="F295" s="20" t="s">
        <v>7</v>
      </c>
      <c r="G295" s="20" t="s">
        <v>3</v>
      </c>
      <c r="H295" s="20"/>
      <c r="I295" s="20" t="s">
        <v>20</v>
      </c>
      <c r="J295" s="23" t="s">
        <v>10</v>
      </c>
      <c r="M295" s="7"/>
      <c r="N295" s="298" t="s">
        <v>0</v>
      </c>
      <c r="O295" s="299"/>
      <c r="P295" s="299"/>
      <c r="Q295" s="299"/>
      <c r="R295" s="300"/>
      <c r="S295" s="8"/>
      <c r="T295" s="8"/>
      <c r="U295" s="8"/>
      <c r="V295" s="8"/>
      <c r="W295" s="22"/>
    </row>
    <row r="296" spans="1:23" x14ac:dyDescent="0.25">
      <c r="A296" s="7"/>
      <c r="B296" s="8"/>
      <c r="C296" s="8"/>
      <c r="D296" s="8"/>
      <c r="E296" s="8"/>
      <c r="F296" s="14"/>
      <c r="G296" s="8"/>
      <c r="H296" s="8"/>
      <c r="I296" s="14"/>
      <c r="J296" s="22"/>
      <c r="K296" s="56"/>
      <c r="M296" s="19" t="s">
        <v>1</v>
      </c>
      <c r="N296" s="20" t="s">
        <v>25</v>
      </c>
      <c r="O296" s="20" t="s">
        <v>19</v>
      </c>
      <c r="P296" s="20" t="s">
        <v>5</v>
      </c>
      <c r="Q296" s="20" t="s">
        <v>6</v>
      </c>
      <c r="R296" s="20" t="s">
        <v>7</v>
      </c>
      <c r="S296" s="20" t="s">
        <v>3</v>
      </c>
      <c r="T296" s="20"/>
      <c r="U296" s="20" t="s">
        <v>20</v>
      </c>
      <c r="V296" s="20"/>
      <c r="W296" s="23" t="s">
        <v>10</v>
      </c>
    </row>
    <row r="297" spans="1:23" x14ac:dyDescent="0.25">
      <c r="A297" s="7"/>
      <c r="B297" s="8"/>
      <c r="C297" s="8"/>
      <c r="D297" s="8"/>
      <c r="E297" s="8"/>
      <c r="F297" s="14"/>
      <c r="G297" s="8"/>
      <c r="H297" s="8"/>
      <c r="I297" s="14"/>
      <c r="J297" s="22"/>
      <c r="M297" s="7"/>
      <c r="N297" s="8"/>
      <c r="O297" s="8"/>
      <c r="P297" s="8"/>
      <c r="Q297" s="8"/>
      <c r="R297" s="14"/>
      <c r="S297" s="8"/>
      <c r="T297" s="8"/>
      <c r="U297" s="14"/>
      <c r="V297" s="14"/>
      <c r="W297" s="22"/>
    </row>
    <row r="298" spans="1:23" x14ac:dyDescent="0.25">
      <c r="A298" s="7"/>
      <c r="B298" s="8"/>
      <c r="C298" s="8"/>
      <c r="D298" s="8"/>
      <c r="E298" s="8"/>
      <c r="F298" s="21"/>
      <c r="G298" s="8"/>
      <c r="H298" s="8"/>
      <c r="I298" s="14"/>
      <c r="J298" s="22"/>
      <c r="M298" s="7"/>
      <c r="N298" s="8"/>
      <c r="O298" s="8"/>
      <c r="P298" s="8"/>
      <c r="Q298" s="8"/>
      <c r="R298" s="14"/>
      <c r="S298" s="8"/>
      <c r="T298" s="8"/>
      <c r="U298" s="14"/>
      <c r="V298" s="14"/>
      <c r="W298" s="22"/>
    </row>
    <row r="299" spans="1:23" x14ac:dyDescent="0.25">
      <c r="A299" s="7"/>
      <c r="B299" s="8"/>
      <c r="C299" s="8"/>
      <c r="D299" s="8"/>
      <c r="E299" s="8"/>
      <c r="F299" s="21"/>
      <c r="G299" s="8"/>
      <c r="H299" s="8"/>
      <c r="I299" s="14"/>
      <c r="J299" s="22"/>
      <c r="M299" s="7"/>
      <c r="N299" s="8"/>
      <c r="O299" s="8"/>
      <c r="P299" s="8"/>
      <c r="Q299" s="8"/>
      <c r="R299" s="21"/>
      <c r="S299" s="8"/>
      <c r="T299" s="8"/>
      <c r="U299" s="14"/>
      <c r="V299" s="14"/>
      <c r="W299" s="22"/>
    </row>
    <row r="300" spans="1:23" x14ac:dyDescent="0.25">
      <c r="A300" s="7"/>
      <c r="B300" s="8"/>
      <c r="C300" s="8"/>
      <c r="D300" s="8"/>
      <c r="E300" s="8"/>
      <c r="F300" s="21"/>
      <c r="G300" s="8"/>
      <c r="H300" s="8"/>
      <c r="I300" s="14"/>
      <c r="J300" s="8"/>
      <c r="M300" s="7"/>
      <c r="N300" s="8"/>
      <c r="O300" s="8"/>
      <c r="P300" s="8"/>
      <c r="Q300" s="8"/>
      <c r="R300" s="21"/>
      <c r="S300" s="8"/>
      <c r="T300" s="8"/>
      <c r="U300" s="14"/>
      <c r="V300" s="14"/>
      <c r="W300" s="22"/>
    </row>
    <row r="301" spans="1:23" x14ac:dyDescent="0.25">
      <c r="A301" s="7"/>
      <c r="B301" s="8"/>
      <c r="C301" s="8"/>
      <c r="D301" s="8"/>
      <c r="E301" s="8"/>
      <c r="F301" s="21"/>
      <c r="G301" s="8"/>
      <c r="H301" s="8"/>
      <c r="I301" s="14"/>
      <c r="J301" s="8"/>
      <c r="M301" s="7"/>
      <c r="N301" s="8"/>
      <c r="O301" s="8"/>
      <c r="P301" s="8"/>
      <c r="Q301" s="8"/>
      <c r="R301" s="21"/>
      <c r="S301" s="8"/>
      <c r="T301" s="8"/>
      <c r="U301" s="14"/>
      <c r="V301" s="14"/>
      <c r="W301" s="8"/>
    </row>
    <row r="302" spans="1:23" x14ac:dyDescent="0.25">
      <c r="A302" s="7"/>
      <c r="B302" s="8"/>
      <c r="C302" s="8"/>
      <c r="D302" s="8"/>
      <c r="E302" s="8"/>
      <c r="F302" s="21"/>
      <c r="G302" s="8"/>
      <c r="H302" s="8"/>
      <c r="I302" s="14"/>
      <c r="J302" s="8"/>
      <c r="M302" s="7"/>
      <c r="N302" s="8"/>
      <c r="O302" s="8"/>
      <c r="P302" s="8"/>
      <c r="Q302" s="8"/>
      <c r="R302" s="21"/>
      <c r="S302" s="8"/>
      <c r="T302" s="8"/>
      <c r="U302" s="14"/>
      <c r="V302" s="14"/>
      <c r="W302" s="8"/>
    </row>
    <row r="303" spans="1:23" x14ac:dyDescent="0.25">
      <c r="A303" s="7"/>
      <c r="B303" s="8"/>
      <c r="C303" s="8"/>
      <c r="D303" s="8"/>
      <c r="E303" s="8"/>
      <c r="F303" s="21"/>
      <c r="G303" s="8"/>
      <c r="H303" s="8"/>
      <c r="I303" s="14"/>
      <c r="J303" s="8"/>
      <c r="M303" s="7"/>
      <c r="N303" s="8"/>
      <c r="O303" s="8"/>
      <c r="P303" s="8"/>
      <c r="Q303" s="8"/>
      <c r="R303" s="21"/>
      <c r="S303" s="8"/>
      <c r="T303" s="8"/>
      <c r="U303" s="14"/>
      <c r="V303" s="14"/>
      <c r="W303" s="8"/>
    </row>
    <row r="304" spans="1:23" x14ac:dyDescent="0.25">
      <c r="A304" s="7"/>
      <c r="B304" s="8"/>
      <c r="C304" s="8"/>
      <c r="D304" s="8"/>
      <c r="E304" s="8"/>
      <c r="F304" s="21"/>
      <c r="G304" s="8"/>
      <c r="H304" s="8"/>
      <c r="I304" s="14"/>
      <c r="J304" s="8"/>
      <c r="M304" s="7"/>
      <c r="N304" s="8"/>
      <c r="O304" s="8"/>
      <c r="P304" s="8"/>
      <c r="Q304" s="8"/>
      <c r="R304" s="21"/>
      <c r="S304" s="8"/>
      <c r="T304" s="8"/>
      <c r="U304" s="14"/>
      <c r="V304" s="14"/>
      <c r="W304" s="8"/>
    </row>
    <row r="305" spans="1:23" x14ac:dyDescent="0.25">
      <c r="A305" s="7"/>
      <c r="B305" s="8"/>
      <c r="C305" s="8"/>
      <c r="D305" s="8"/>
      <c r="E305" s="8"/>
      <c r="F305" s="21"/>
      <c r="G305" s="8"/>
      <c r="H305" s="8"/>
      <c r="I305" s="14"/>
      <c r="J305" s="8"/>
      <c r="M305" s="7"/>
      <c r="N305" s="8"/>
      <c r="O305" s="8"/>
      <c r="P305" s="8"/>
      <c r="Q305" s="8"/>
      <c r="R305" s="21"/>
      <c r="S305" s="8"/>
      <c r="T305" s="8"/>
      <c r="U305" s="14"/>
      <c r="V305" s="14"/>
      <c r="W305" s="8"/>
    </row>
    <row r="306" spans="1:23" x14ac:dyDescent="0.25">
      <c r="A306" s="7"/>
      <c r="B306" s="8"/>
      <c r="C306" s="8"/>
      <c r="D306" s="8"/>
      <c r="E306" s="8"/>
      <c r="F306" s="21"/>
      <c r="G306" s="8"/>
      <c r="H306" s="8"/>
      <c r="I306" s="14"/>
      <c r="J306" s="8"/>
      <c r="M306" s="7"/>
      <c r="N306" s="8"/>
      <c r="O306" s="8"/>
      <c r="P306" s="8"/>
      <c r="Q306" s="8"/>
      <c r="R306" s="21"/>
      <c r="S306" s="8"/>
      <c r="T306" s="8"/>
      <c r="U306" s="14"/>
      <c r="V306" s="14"/>
      <c r="W306" s="8"/>
    </row>
    <row r="307" spans="1:23" x14ac:dyDescent="0.25">
      <c r="A307" s="7"/>
      <c r="B307" s="8"/>
      <c r="C307" s="8"/>
      <c r="D307" s="8"/>
      <c r="E307" s="8"/>
      <c r="F307" s="21"/>
      <c r="G307" s="8"/>
      <c r="H307" s="8"/>
      <c r="I307" s="14"/>
      <c r="J307" s="8"/>
      <c r="M307" s="7"/>
      <c r="N307" s="8"/>
      <c r="O307" s="8"/>
      <c r="P307" s="8"/>
      <c r="Q307" s="8"/>
      <c r="R307" s="21"/>
      <c r="S307" s="8"/>
      <c r="T307" s="8"/>
      <c r="U307" s="14"/>
      <c r="V307" s="14"/>
      <c r="W307" s="8"/>
    </row>
    <row r="308" spans="1:23" x14ac:dyDescent="0.25">
      <c r="A308" s="7"/>
      <c r="B308" s="8"/>
      <c r="C308" s="8"/>
      <c r="D308" s="8"/>
      <c r="E308" s="8"/>
      <c r="F308" s="21"/>
      <c r="G308" s="8"/>
      <c r="H308" s="8"/>
      <c r="I308" s="14"/>
      <c r="J308" s="8"/>
      <c r="M308" s="7"/>
      <c r="N308" s="8"/>
      <c r="O308" s="8"/>
      <c r="P308" s="8"/>
      <c r="Q308" s="8"/>
      <c r="R308" s="21"/>
      <c r="S308" s="8"/>
      <c r="T308" s="8"/>
      <c r="U308" s="14"/>
      <c r="V308" s="14"/>
      <c r="W308" s="8"/>
    </row>
    <row r="309" spans="1:23" x14ac:dyDescent="0.25">
      <c r="A309" s="7"/>
      <c r="B309" s="8"/>
      <c r="C309" s="8"/>
      <c r="D309" s="8"/>
      <c r="E309" s="8"/>
      <c r="F309" s="21"/>
      <c r="G309" s="8"/>
      <c r="H309" s="8"/>
      <c r="I309" s="14"/>
      <c r="J309" s="8"/>
      <c r="K309" s="57"/>
      <c r="M309" s="7"/>
      <c r="N309" s="8"/>
      <c r="O309" s="8"/>
      <c r="P309" s="8"/>
      <c r="Q309" s="8"/>
      <c r="R309" s="21"/>
      <c r="S309" s="8"/>
      <c r="T309" s="8"/>
      <c r="U309" s="14"/>
      <c r="V309" s="14"/>
      <c r="W309" s="8"/>
    </row>
    <row r="310" spans="1:23" x14ac:dyDescent="0.25">
      <c r="A310" s="7"/>
      <c r="B310" s="8"/>
      <c r="C310" s="8"/>
      <c r="D310" s="8"/>
      <c r="E310" s="8"/>
      <c r="F310" s="21"/>
      <c r="G310" s="8"/>
      <c r="H310" s="8"/>
      <c r="I310" s="14"/>
      <c r="J310" s="8"/>
      <c r="M310" s="7"/>
      <c r="N310" s="8"/>
      <c r="O310" s="8"/>
      <c r="P310" s="8"/>
      <c r="Q310" s="8"/>
      <c r="R310" s="21"/>
      <c r="S310" s="8"/>
      <c r="T310" s="8"/>
      <c r="U310" s="14"/>
      <c r="V310" s="14"/>
      <c r="W310" s="8"/>
    </row>
    <row r="311" spans="1:23" x14ac:dyDescent="0.25">
      <c r="A311" s="7"/>
      <c r="B311" s="8"/>
      <c r="C311" s="8"/>
      <c r="D311" s="8"/>
      <c r="E311" s="8"/>
      <c r="F311" s="21"/>
      <c r="G311" s="8"/>
      <c r="H311" s="8"/>
      <c r="I311" s="14"/>
      <c r="J311" s="8"/>
      <c r="M311" s="7"/>
      <c r="N311" s="8"/>
      <c r="O311" s="8"/>
      <c r="P311" s="8"/>
      <c r="Q311" s="8"/>
      <c r="R311" s="21"/>
      <c r="S311" s="8"/>
      <c r="T311" s="8"/>
      <c r="U311" s="14"/>
      <c r="V311" s="14"/>
      <c r="W311" s="8"/>
    </row>
    <row r="312" spans="1:23" x14ac:dyDescent="0.25">
      <c r="A312" s="7"/>
      <c r="B312" s="8"/>
      <c r="C312" s="8"/>
      <c r="D312" s="8"/>
      <c r="E312" s="8"/>
      <c r="F312" s="21"/>
      <c r="G312" s="8"/>
      <c r="H312" s="8"/>
      <c r="I312" s="14"/>
      <c r="J312" s="8"/>
      <c r="M312" s="7"/>
      <c r="N312" s="8"/>
      <c r="O312" s="8"/>
      <c r="P312" s="8"/>
      <c r="Q312" s="8"/>
      <c r="R312" s="21"/>
      <c r="S312" s="8"/>
      <c r="T312" s="8"/>
      <c r="U312" s="14"/>
      <c r="V312" s="14"/>
      <c r="W312" s="8"/>
    </row>
    <row r="313" spans="1:23" x14ac:dyDescent="0.25">
      <c r="A313" s="7"/>
      <c r="B313" s="8"/>
      <c r="C313" s="8"/>
      <c r="D313" s="8"/>
      <c r="E313" s="8"/>
      <c r="F313" s="21"/>
      <c r="G313" s="8"/>
      <c r="H313" s="8"/>
      <c r="I313" s="14"/>
      <c r="J313" s="8"/>
      <c r="M313" s="7"/>
      <c r="N313" s="8"/>
      <c r="O313" s="8"/>
      <c r="P313" s="8"/>
      <c r="Q313" s="8"/>
      <c r="R313" s="21"/>
      <c r="S313" s="8"/>
      <c r="T313" s="8"/>
      <c r="U313" s="14"/>
      <c r="V313" s="14"/>
      <c r="W313" s="8"/>
    </row>
    <row r="314" spans="1:23" x14ac:dyDescent="0.25">
      <c r="A314" s="7"/>
      <c r="B314" s="8"/>
      <c r="C314" s="8"/>
      <c r="D314" s="8"/>
      <c r="E314" s="8"/>
      <c r="F314" s="21"/>
      <c r="G314" s="8"/>
      <c r="H314" s="8"/>
      <c r="I314" s="14"/>
      <c r="J314" s="8"/>
      <c r="M314" s="7"/>
      <c r="N314" s="8"/>
      <c r="O314" s="8"/>
      <c r="P314" s="8"/>
      <c r="Q314" s="8"/>
      <c r="R314" s="21"/>
      <c r="S314" s="8"/>
      <c r="T314" s="8"/>
      <c r="U314" s="14"/>
      <c r="V314" s="14"/>
      <c r="W314" s="8"/>
    </row>
    <row r="315" spans="1:23" x14ac:dyDescent="0.25">
      <c r="A315" s="7"/>
      <c r="B315" s="8"/>
      <c r="C315" s="8"/>
      <c r="D315" s="8"/>
      <c r="E315" s="8"/>
      <c r="F315" s="21"/>
      <c r="G315" s="8"/>
      <c r="H315" s="8"/>
      <c r="I315" s="14"/>
      <c r="J315" s="8"/>
      <c r="M315" s="7"/>
      <c r="N315" s="8"/>
      <c r="O315" s="8"/>
      <c r="P315" s="8"/>
      <c r="Q315" s="8"/>
      <c r="R315" s="21"/>
      <c r="S315" s="8"/>
      <c r="T315" s="8"/>
      <c r="U315" s="14"/>
      <c r="V315" s="14"/>
      <c r="W315" s="8"/>
    </row>
    <row r="316" spans="1:23" x14ac:dyDescent="0.25">
      <c r="A316" s="7"/>
      <c r="B316" s="8"/>
      <c r="C316" s="8"/>
      <c r="D316" s="8"/>
      <c r="E316" s="8"/>
      <c r="F316" s="21"/>
      <c r="G316" s="8"/>
      <c r="H316" s="8"/>
      <c r="I316" s="14"/>
      <c r="J316" s="8"/>
      <c r="M316" s="7"/>
      <c r="N316" s="8"/>
      <c r="O316" s="8"/>
      <c r="P316" s="8"/>
      <c r="Q316" s="8"/>
      <c r="R316" s="21"/>
      <c r="S316" s="8"/>
      <c r="T316" s="8"/>
      <c r="U316" s="14"/>
      <c r="V316" s="14"/>
      <c r="W316" s="8"/>
    </row>
    <row r="317" spans="1:23" x14ac:dyDescent="0.25">
      <c r="A317" s="7"/>
      <c r="B317" s="8"/>
      <c r="C317" s="8"/>
      <c r="D317" s="8"/>
      <c r="E317" s="8"/>
      <c r="F317" s="21"/>
      <c r="G317" s="8"/>
      <c r="H317" s="8"/>
      <c r="I317" s="14"/>
      <c r="J317" s="8"/>
      <c r="M317" s="7"/>
      <c r="N317" s="8"/>
      <c r="O317" s="8"/>
      <c r="P317" s="8"/>
      <c r="Q317" s="8"/>
      <c r="R317" s="21"/>
      <c r="S317" s="8"/>
      <c r="T317" s="8"/>
      <c r="U317" s="14"/>
      <c r="V317" s="14"/>
      <c r="W317" s="8"/>
    </row>
    <row r="318" spans="1:23" x14ac:dyDescent="0.25">
      <c r="A318" s="7"/>
      <c r="B318" s="8"/>
      <c r="C318" s="8"/>
      <c r="D318" s="8"/>
      <c r="E318" s="8"/>
      <c r="F318" s="21"/>
      <c r="G318" s="8"/>
      <c r="H318" s="8"/>
      <c r="I318" s="14"/>
      <c r="J318" s="8"/>
      <c r="M318" s="7"/>
      <c r="N318" s="8"/>
      <c r="O318" s="8"/>
      <c r="P318" s="8"/>
      <c r="Q318" s="8"/>
      <c r="R318" s="21"/>
      <c r="S318" s="8"/>
      <c r="T318" s="8"/>
      <c r="U318" s="14"/>
      <c r="V318" s="14"/>
      <c r="W318" s="8"/>
    </row>
    <row r="319" spans="1:23" x14ac:dyDescent="0.25">
      <c r="A319" s="7"/>
      <c r="B319" s="8"/>
      <c r="C319" s="8"/>
      <c r="D319" s="8"/>
      <c r="E319" s="8"/>
      <c r="F319" s="21"/>
      <c r="G319" s="8"/>
      <c r="H319" s="8"/>
      <c r="I319" s="14"/>
      <c r="J319" s="8"/>
      <c r="M319" s="7"/>
      <c r="N319" s="8"/>
      <c r="O319" s="8"/>
      <c r="P319" s="8"/>
      <c r="Q319" s="8"/>
      <c r="R319" s="21"/>
      <c r="S319" s="8"/>
      <c r="T319" s="8"/>
      <c r="U319" s="14"/>
      <c r="V319" s="14"/>
      <c r="W319" s="8"/>
    </row>
    <row r="320" spans="1:23" x14ac:dyDescent="0.25">
      <c r="A320" s="7"/>
      <c r="B320" s="8"/>
      <c r="C320" s="8"/>
      <c r="D320" s="8"/>
      <c r="E320" s="8"/>
      <c r="F320" s="21"/>
      <c r="G320" s="8"/>
      <c r="H320" s="8"/>
      <c r="I320" s="14"/>
      <c r="J320" s="8"/>
      <c r="M320" s="7"/>
      <c r="N320" s="8"/>
      <c r="O320" s="8"/>
      <c r="P320" s="8"/>
      <c r="Q320" s="8"/>
      <c r="R320" s="21"/>
      <c r="S320" s="8"/>
      <c r="T320" s="8"/>
      <c r="U320" s="14"/>
      <c r="V320" s="14"/>
      <c r="W320" s="8"/>
    </row>
    <row r="321" spans="1:23" x14ac:dyDescent="0.25">
      <c r="A321" s="7"/>
      <c r="B321" s="8"/>
      <c r="C321" s="8"/>
      <c r="D321" s="8"/>
      <c r="E321" s="8"/>
      <c r="F321" s="21"/>
      <c r="G321" s="8"/>
      <c r="H321" s="8"/>
      <c r="I321" s="14"/>
      <c r="J321" s="8"/>
      <c r="M321" s="7"/>
      <c r="N321" s="8"/>
      <c r="O321" s="8"/>
      <c r="P321" s="8"/>
      <c r="Q321" s="8"/>
      <c r="R321" s="21"/>
      <c r="S321" s="8"/>
      <c r="T321" s="8"/>
      <c r="U321" s="14"/>
      <c r="V321" s="14"/>
      <c r="W321" s="8"/>
    </row>
    <row r="322" spans="1:23" x14ac:dyDescent="0.25">
      <c r="A322" s="7"/>
      <c r="B322" s="8"/>
      <c r="C322" s="8"/>
      <c r="D322" s="8"/>
      <c r="E322" s="8"/>
      <c r="F322" s="21"/>
      <c r="G322" s="8"/>
      <c r="H322" s="8"/>
      <c r="I322" s="14"/>
      <c r="J322" s="8"/>
      <c r="M322" s="7"/>
      <c r="N322" s="8"/>
      <c r="O322" s="8"/>
      <c r="P322" s="8"/>
      <c r="Q322" s="8"/>
      <c r="R322" s="21"/>
      <c r="S322" s="8"/>
      <c r="T322" s="8"/>
      <c r="U322" s="14"/>
      <c r="V322" s="14"/>
      <c r="W322" s="8"/>
    </row>
    <row r="323" spans="1:23" x14ac:dyDescent="0.25">
      <c r="A323" s="7"/>
      <c r="B323" s="8"/>
      <c r="C323" s="8"/>
      <c r="D323" s="8"/>
      <c r="E323" s="8"/>
      <c r="F323" s="14"/>
      <c r="G323" s="8"/>
      <c r="H323" s="8"/>
      <c r="I323" s="14"/>
      <c r="J323" s="8"/>
      <c r="M323" s="7"/>
      <c r="N323" s="8"/>
      <c r="O323" s="8"/>
      <c r="P323" s="8"/>
      <c r="Q323" s="8"/>
      <c r="R323" s="21"/>
      <c r="S323" s="8"/>
      <c r="T323" s="8"/>
      <c r="U323" s="14"/>
      <c r="V323" s="14"/>
      <c r="W323" s="8"/>
    </row>
    <row r="324" spans="1:23" x14ac:dyDescent="0.25">
      <c r="A324" s="7"/>
      <c r="B324" s="8"/>
      <c r="C324" s="8"/>
      <c r="D324" s="8"/>
      <c r="E324" s="8"/>
      <c r="F324" s="14"/>
      <c r="G324" s="8"/>
      <c r="H324" s="8"/>
      <c r="I324" s="14"/>
      <c r="J324" s="8"/>
      <c r="M324" s="7"/>
      <c r="N324" s="8"/>
      <c r="O324" s="8"/>
      <c r="P324" s="8"/>
      <c r="Q324" s="8"/>
      <c r="R324" s="14"/>
      <c r="S324" s="8"/>
      <c r="T324" s="8"/>
      <c r="U324" s="14"/>
      <c r="V324" s="14"/>
      <c r="W324" s="8"/>
    </row>
    <row r="325" spans="1:23" x14ac:dyDescent="0.25">
      <c r="A325" s="7"/>
      <c r="B325" s="8"/>
      <c r="C325" s="8"/>
      <c r="D325" s="8"/>
      <c r="E325" s="8"/>
      <c r="F325" s="14"/>
      <c r="G325" s="8"/>
      <c r="H325" s="8"/>
      <c r="I325" s="14"/>
      <c r="J325" s="8"/>
      <c r="M325" s="7"/>
      <c r="N325" s="8"/>
      <c r="O325" s="8"/>
      <c r="P325" s="8"/>
      <c r="Q325" s="8"/>
      <c r="R325" s="14"/>
      <c r="S325" s="8"/>
      <c r="T325" s="8"/>
      <c r="U325" s="14"/>
      <c r="V325" s="14"/>
      <c r="W325" s="8"/>
    </row>
    <row r="326" spans="1:23" x14ac:dyDescent="0.25">
      <c r="A326" s="7"/>
      <c r="B326" s="8"/>
      <c r="C326" s="8"/>
      <c r="D326" s="8"/>
      <c r="E326" s="8"/>
      <c r="F326" s="14"/>
      <c r="G326" s="8"/>
      <c r="H326" s="8"/>
      <c r="I326" s="14"/>
      <c r="J326" s="8"/>
      <c r="M326" s="7"/>
      <c r="N326" s="8"/>
      <c r="O326" s="8"/>
      <c r="P326" s="8"/>
      <c r="Q326" s="8"/>
      <c r="R326" s="14"/>
      <c r="S326" s="8"/>
      <c r="T326" s="8"/>
      <c r="U326" s="14"/>
      <c r="V326" s="14"/>
      <c r="W326" s="8"/>
    </row>
    <row r="327" spans="1:23" x14ac:dyDescent="0.25">
      <c r="A327" s="7"/>
      <c r="B327" s="8"/>
      <c r="C327" s="8"/>
      <c r="D327" s="8"/>
      <c r="E327" s="8"/>
      <c r="F327" s="14"/>
      <c r="G327" s="8"/>
      <c r="H327" s="8"/>
      <c r="I327" s="14"/>
      <c r="J327" s="8"/>
      <c r="M327" s="7"/>
      <c r="N327" s="8"/>
      <c r="O327" s="8"/>
      <c r="P327" s="8"/>
      <c r="Q327" s="8"/>
      <c r="R327" s="14"/>
      <c r="S327" s="8"/>
      <c r="T327" s="8"/>
      <c r="U327" s="14"/>
      <c r="V327" s="14"/>
      <c r="W327" s="8"/>
    </row>
    <row r="328" spans="1:23" x14ac:dyDescent="0.25">
      <c r="A328" s="7"/>
      <c r="B328" s="8"/>
      <c r="C328" s="8"/>
      <c r="D328" s="8"/>
      <c r="E328" s="8"/>
      <c r="F328" s="14"/>
      <c r="G328" s="8"/>
      <c r="H328" s="8"/>
      <c r="I328" s="14"/>
      <c r="J328" s="8"/>
      <c r="M328" s="7"/>
      <c r="N328" s="8"/>
      <c r="O328" s="8"/>
      <c r="P328" s="8"/>
      <c r="Q328" s="8"/>
      <c r="R328" s="14"/>
      <c r="S328" s="8"/>
      <c r="T328" s="8"/>
      <c r="U328" s="14"/>
      <c r="V328" s="14"/>
      <c r="W328" s="8"/>
    </row>
    <row r="329" spans="1:23" x14ac:dyDescent="0.25">
      <c r="A329" s="7"/>
      <c r="B329" s="8"/>
      <c r="C329" s="8"/>
      <c r="D329" s="8"/>
      <c r="E329" s="8"/>
      <c r="F329" s="14"/>
      <c r="G329" s="8"/>
      <c r="H329" s="8"/>
      <c r="I329" s="14"/>
      <c r="J329" s="8"/>
      <c r="M329" s="7"/>
      <c r="N329" s="8"/>
      <c r="O329" s="8"/>
      <c r="P329" s="8"/>
      <c r="Q329" s="8"/>
      <c r="R329" s="14"/>
      <c r="S329" s="8"/>
      <c r="T329" s="8"/>
      <c r="U329" s="14"/>
      <c r="V329" s="14"/>
      <c r="W329" s="8"/>
    </row>
    <row r="330" spans="1:23" x14ac:dyDescent="0.25">
      <c r="A330" s="7"/>
      <c r="B330" s="8"/>
      <c r="C330" s="8"/>
      <c r="D330" s="8"/>
      <c r="E330" s="8"/>
      <c r="F330" s="14"/>
      <c r="G330" s="8"/>
      <c r="H330" s="8"/>
      <c r="I330" s="14"/>
      <c r="J330" s="8"/>
      <c r="M330" s="7"/>
      <c r="N330" s="8"/>
      <c r="O330" s="8"/>
      <c r="P330" s="8"/>
      <c r="Q330" s="8"/>
      <c r="R330" s="14"/>
      <c r="S330" s="8"/>
      <c r="T330" s="8"/>
      <c r="U330" s="14"/>
      <c r="V330" s="14"/>
      <c r="W330" s="8"/>
    </row>
    <row r="331" spans="1:23" x14ac:dyDescent="0.25">
      <c r="A331" s="7"/>
      <c r="B331" s="8"/>
      <c r="C331" s="8"/>
      <c r="D331" s="8"/>
      <c r="E331" s="8"/>
      <c r="F331" s="14"/>
      <c r="G331" s="8"/>
      <c r="H331" s="8"/>
      <c r="I331" s="14"/>
      <c r="J331" s="8"/>
      <c r="M331" s="7"/>
      <c r="N331" s="8"/>
      <c r="O331" s="8"/>
      <c r="P331" s="8"/>
      <c r="Q331" s="8"/>
      <c r="R331" s="14"/>
      <c r="S331" s="8"/>
      <c r="T331" s="8"/>
      <c r="U331" s="14"/>
      <c r="V331" s="14"/>
      <c r="W331" s="8"/>
    </row>
    <row r="332" spans="1:23" x14ac:dyDescent="0.25">
      <c r="A332" s="7"/>
      <c r="B332" s="8"/>
      <c r="C332" s="8"/>
      <c r="D332" s="8"/>
      <c r="E332" s="8"/>
      <c r="F332" s="14"/>
      <c r="G332" s="8"/>
      <c r="H332" s="8"/>
      <c r="I332" s="14"/>
      <c r="J332" s="8"/>
      <c r="M332" s="7"/>
      <c r="N332" s="8"/>
      <c r="O332" s="8"/>
      <c r="P332" s="8"/>
      <c r="Q332" s="8"/>
      <c r="R332" s="14"/>
      <c r="S332" s="8"/>
      <c r="T332" s="8"/>
      <c r="U332" s="14"/>
      <c r="V332" s="14"/>
      <c r="W332" s="8"/>
    </row>
    <row r="333" spans="1:23" x14ac:dyDescent="0.25">
      <c r="A333" s="7"/>
      <c r="B333" s="8"/>
      <c r="C333" s="8"/>
      <c r="D333" s="8"/>
      <c r="E333" s="8"/>
      <c r="F333" s="14"/>
      <c r="G333" s="8"/>
      <c r="H333" s="8"/>
      <c r="I333" s="14"/>
      <c r="J333" s="8"/>
      <c r="M333" s="7"/>
      <c r="N333" s="8"/>
      <c r="O333" s="8"/>
      <c r="P333" s="8"/>
      <c r="Q333" s="8"/>
      <c r="R333" s="14"/>
      <c r="S333" s="8"/>
      <c r="T333" s="8"/>
      <c r="U333" s="14"/>
      <c r="V333" s="14"/>
      <c r="W333" s="8"/>
    </row>
    <row r="334" spans="1:23" x14ac:dyDescent="0.25">
      <c r="A334" s="7"/>
      <c r="B334" s="8"/>
      <c r="C334" s="8"/>
      <c r="D334" s="8"/>
      <c r="E334" s="8"/>
      <c r="F334" s="14"/>
      <c r="G334" s="8"/>
      <c r="H334" s="8"/>
      <c r="I334" s="14"/>
      <c r="J334" s="8"/>
      <c r="M334" s="7"/>
      <c r="N334" s="8"/>
      <c r="O334" s="8"/>
      <c r="P334" s="8"/>
      <c r="Q334" s="8"/>
      <c r="R334" s="14"/>
      <c r="S334" s="8"/>
      <c r="T334" s="8"/>
      <c r="U334" s="14"/>
      <c r="V334" s="14"/>
      <c r="W334" s="8"/>
    </row>
    <row r="335" spans="1:23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14"/>
      <c r="W335" s="8"/>
    </row>
    <row r="336" spans="1:23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14"/>
      <c r="W336" s="8"/>
    </row>
    <row r="337" spans="1:23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14"/>
      <c r="W337" s="8"/>
    </row>
    <row r="338" spans="1:23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14"/>
      <c r="W338" s="8"/>
    </row>
    <row r="339" spans="1:23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14"/>
      <c r="W339" s="8"/>
    </row>
    <row r="340" spans="1:23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14"/>
      <c r="W340" s="8"/>
    </row>
    <row r="341" spans="1:23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14"/>
      <c r="W341" s="8"/>
    </row>
    <row r="342" spans="1:23" x14ac:dyDescent="0.25">
      <c r="A342" s="7"/>
      <c r="B342" s="8"/>
      <c r="C342" s="8"/>
      <c r="D342" s="8"/>
      <c r="E342" s="8"/>
      <c r="F342" s="14"/>
      <c r="G342" s="8"/>
      <c r="H342" s="8"/>
      <c r="I342" s="14"/>
      <c r="J342" s="8"/>
      <c r="M342" s="7"/>
      <c r="N342" s="8"/>
      <c r="O342" s="8"/>
      <c r="P342" s="8"/>
      <c r="Q342" s="8"/>
      <c r="R342" s="14"/>
      <c r="S342" s="8"/>
      <c r="T342" s="8"/>
      <c r="U342" s="14"/>
      <c r="V342" s="14"/>
      <c r="W342" s="8"/>
    </row>
    <row r="343" spans="1:23" x14ac:dyDescent="0.25">
      <c r="A343" s="7"/>
      <c r="B343" s="8"/>
      <c r="C343" s="8"/>
      <c r="D343" s="8"/>
      <c r="E343" s="8"/>
      <c r="F343" s="14"/>
      <c r="G343" s="8"/>
      <c r="H343" s="8"/>
      <c r="I343" s="8"/>
      <c r="J343" s="8"/>
      <c r="M343" s="7"/>
      <c r="N343" s="8"/>
      <c r="O343" s="8"/>
      <c r="P343" s="8"/>
      <c r="Q343" s="8"/>
      <c r="R343" s="14"/>
      <c r="S343" s="8"/>
      <c r="T343" s="8"/>
      <c r="U343" s="14"/>
      <c r="V343" s="14"/>
      <c r="W343" s="8"/>
    </row>
    <row r="344" spans="1:23" x14ac:dyDescent="0.25">
      <c r="A344" s="1"/>
      <c r="E344" s="12" t="s">
        <v>14</v>
      </c>
      <c r="F344" s="13">
        <f>SUM(F296:F343)</f>
        <v>0</v>
      </c>
      <c r="G344" s="14"/>
      <c r="H344" s="14"/>
      <c r="I344" s="16">
        <f>SUM(I296:I343)</f>
        <v>0</v>
      </c>
      <c r="M344" s="7"/>
      <c r="N344" s="8"/>
      <c r="O344" s="8"/>
      <c r="P344" s="8"/>
      <c r="Q344" s="8"/>
      <c r="R344" s="14"/>
      <c r="S344" s="8"/>
      <c r="T344" s="8"/>
      <c r="U344" s="8"/>
      <c r="V344" s="8"/>
      <c r="W344" s="8"/>
    </row>
    <row r="345" spans="1:23" x14ac:dyDescent="0.25">
      <c r="A345" s="1"/>
      <c r="E345" s="12" t="s">
        <v>17</v>
      </c>
      <c r="F345" s="13">
        <f>F344*0.99</f>
        <v>0</v>
      </c>
      <c r="M345" s="1"/>
      <c r="Q345" s="12" t="s">
        <v>14</v>
      </c>
      <c r="R345" s="13">
        <f>SUM(R297:R344)</f>
        <v>0</v>
      </c>
      <c r="S345" s="14"/>
      <c r="T345" s="14"/>
      <c r="U345" s="16">
        <f>SUM(U297:U344)</f>
        <v>0</v>
      </c>
      <c r="V345" s="79"/>
    </row>
    <row r="346" spans="1:23" x14ac:dyDescent="0.25">
      <c r="E346" s="295" t="s">
        <v>18</v>
      </c>
      <c r="F346" s="296"/>
      <c r="G346" s="296"/>
      <c r="H346" s="297"/>
      <c r="I346" s="18">
        <f>F345-I344</f>
        <v>0</v>
      </c>
      <c r="M346" s="1"/>
      <c r="Q346" s="12" t="s">
        <v>17</v>
      </c>
      <c r="R346" s="13">
        <f>R345*0.99</f>
        <v>0</v>
      </c>
    </row>
    <row r="347" spans="1:23" x14ac:dyDescent="0.25">
      <c r="Q347" s="295" t="s">
        <v>18</v>
      </c>
      <c r="R347" s="296"/>
      <c r="S347" s="296"/>
      <c r="T347" s="297"/>
      <c r="U347" s="18">
        <f>R346-U345</f>
        <v>0</v>
      </c>
      <c r="V347" s="255"/>
    </row>
  </sheetData>
  <mergeCells count="25">
    <mergeCell ref="N1:R1"/>
    <mergeCell ref="Q53:T53"/>
    <mergeCell ref="B59:F59"/>
    <mergeCell ref="N59:R59"/>
    <mergeCell ref="E111:H111"/>
    <mergeCell ref="B117:F117"/>
    <mergeCell ref="E168:H168"/>
    <mergeCell ref="B1:F1"/>
    <mergeCell ref="E53:H53"/>
    <mergeCell ref="E287:H287"/>
    <mergeCell ref="B294:F294"/>
    <mergeCell ref="E346:H346"/>
    <mergeCell ref="B175:F175"/>
    <mergeCell ref="E227:H227"/>
    <mergeCell ref="B234:F234"/>
    <mergeCell ref="Q113:T113"/>
    <mergeCell ref="Q110:T110"/>
    <mergeCell ref="Q347:T347"/>
    <mergeCell ref="N295:R295"/>
    <mergeCell ref="Q288:T288"/>
    <mergeCell ref="N235:R235"/>
    <mergeCell ref="Q228:T228"/>
    <mergeCell ref="N175:R175"/>
    <mergeCell ref="Q168:T168"/>
    <mergeCell ref="N117:R117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O60"/>
  <sheetViews>
    <sheetView topLeftCell="A46" workbookViewId="0">
      <selection activeCell="G56" sqref="G56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15" t="s">
        <v>24</v>
      </c>
      <c r="B1" s="315"/>
      <c r="C1" s="315"/>
      <c r="E1" s="315" t="s">
        <v>87</v>
      </c>
      <c r="F1" s="315"/>
      <c r="G1" s="315"/>
      <c r="I1" s="315" t="s">
        <v>88</v>
      </c>
      <c r="J1" s="315"/>
      <c r="K1" s="315"/>
      <c r="M1" s="315" t="s">
        <v>103</v>
      </c>
      <c r="N1" s="315"/>
      <c r="O1" s="315"/>
    </row>
    <row r="2" spans="1:15" ht="15" customHeight="1" x14ac:dyDescent="0.25">
      <c r="A2" s="315"/>
      <c r="B2" s="315"/>
      <c r="C2" s="315"/>
      <c r="E2" s="315"/>
      <c r="F2" s="315"/>
      <c r="G2" s="315"/>
      <c r="I2" s="315"/>
      <c r="J2" s="315"/>
      <c r="K2" s="315"/>
      <c r="M2" s="315"/>
      <c r="N2" s="315"/>
      <c r="O2" s="315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x14ac:dyDescent="0.25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73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x14ac:dyDescent="0.25">
      <c r="A8" s="8" t="s">
        <v>13</v>
      </c>
      <c r="B8" s="73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x14ac:dyDescent="0.25">
      <c r="A9" s="8" t="s">
        <v>70</v>
      </c>
      <c r="B9" s="73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x14ac:dyDescent="0.25">
      <c r="A10" s="8" t="s">
        <v>23</v>
      </c>
      <c r="B10" s="73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x14ac:dyDescent="0.25">
      <c r="A11" s="8" t="s">
        <v>34</v>
      </c>
      <c r="B11" s="73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73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x14ac:dyDescent="0.25">
      <c r="A14" s="8" t="s">
        <v>159</v>
      </c>
      <c r="B14" s="73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25"/>
    <row r="22" spans="1:15" ht="15" customHeight="1" x14ac:dyDescent="0.25">
      <c r="A22" s="315" t="s">
        <v>97</v>
      </c>
      <c r="B22" s="315"/>
      <c r="C22" s="315"/>
      <c r="E22" s="315" t="s">
        <v>91</v>
      </c>
      <c r="F22" s="315"/>
      <c r="G22" s="315"/>
      <c r="I22" s="315" t="s">
        <v>92</v>
      </c>
      <c r="J22" s="315"/>
      <c r="K22" s="315"/>
      <c r="M22" s="315" t="s">
        <v>93</v>
      </c>
      <c r="N22" s="315"/>
      <c r="O22" s="315"/>
    </row>
    <row r="23" spans="1:15" x14ac:dyDescent="0.25">
      <c r="A23" s="315"/>
      <c r="B23" s="315"/>
      <c r="C23" s="315"/>
      <c r="E23" s="315"/>
      <c r="F23" s="315"/>
      <c r="G23" s="315"/>
      <c r="I23" s="315"/>
      <c r="J23" s="315"/>
      <c r="K23" s="315"/>
      <c r="M23" s="315"/>
      <c r="N23" s="315"/>
      <c r="O23" s="315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10">
        <v>18.02</v>
      </c>
      <c r="C30" s="8"/>
      <c r="E30" s="8" t="s">
        <v>70</v>
      </c>
      <c r="F30" s="10">
        <v>18.2</v>
      </c>
      <c r="G30" s="8"/>
      <c r="I30" s="8" t="s">
        <v>70</v>
      </c>
      <c r="J30" s="10">
        <v>18.2</v>
      </c>
      <c r="K30" s="8"/>
      <c r="M30" s="8" t="s">
        <v>70</v>
      </c>
      <c r="N30" s="10">
        <v>18.02</v>
      </c>
      <c r="O30" s="8"/>
    </row>
    <row r="31" spans="1:15" x14ac:dyDescent="0.25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>
        <v>18.2</v>
      </c>
      <c r="G34" s="8"/>
      <c r="I34" s="8" t="s">
        <v>72</v>
      </c>
      <c r="J34" s="10">
        <v>18.2</v>
      </c>
      <c r="K34" s="8"/>
      <c r="M34" s="8" t="s">
        <v>72</v>
      </c>
      <c r="N34" s="10">
        <v>18.02</v>
      </c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36.4</v>
      </c>
      <c r="G39" s="8"/>
      <c r="I39" s="8" t="s">
        <v>40</v>
      </c>
      <c r="J39" s="10">
        <f>SUM(J26:J38)</f>
        <v>36.4</v>
      </c>
      <c r="K39" s="8"/>
      <c r="M39" s="8" t="s">
        <v>40</v>
      </c>
      <c r="N39" s="10">
        <f>SUM(N26:N38)</f>
        <v>36.04</v>
      </c>
      <c r="O39" s="8"/>
    </row>
    <row r="43" spans="1:15" x14ac:dyDescent="0.25">
      <c r="A43" s="315" t="s">
        <v>94</v>
      </c>
      <c r="B43" s="315"/>
      <c r="C43" s="315"/>
      <c r="E43" s="315" t="s">
        <v>99</v>
      </c>
      <c r="F43" s="315"/>
      <c r="G43" s="315"/>
      <c r="I43" s="315" t="s">
        <v>96</v>
      </c>
      <c r="J43" s="315"/>
      <c r="K43" s="315"/>
      <c r="M43" s="315" t="s">
        <v>0</v>
      </c>
      <c r="N43" s="315"/>
      <c r="O43" s="315"/>
    </row>
    <row r="44" spans="1:15" x14ac:dyDescent="0.25">
      <c r="A44" s="315"/>
      <c r="B44" s="315"/>
      <c r="C44" s="315"/>
      <c r="E44" s="315"/>
      <c r="F44" s="315"/>
      <c r="G44" s="315"/>
      <c r="I44" s="315"/>
      <c r="J44" s="315"/>
      <c r="K44" s="315"/>
      <c r="M44" s="315"/>
      <c r="N44" s="315"/>
      <c r="O44" s="315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>
        <v>18.05</v>
      </c>
      <c r="C51" s="8"/>
      <c r="E51" s="8" t="s">
        <v>70</v>
      </c>
      <c r="F51" s="10">
        <v>18.05</v>
      </c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>
        <v>18.05</v>
      </c>
      <c r="C55" s="8"/>
      <c r="E55" s="8" t="s">
        <v>72</v>
      </c>
      <c r="F55" s="10">
        <v>18.05</v>
      </c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36.1</v>
      </c>
      <c r="C60" s="8"/>
      <c r="E60" s="8" t="s">
        <v>40</v>
      </c>
      <c r="F60" s="10">
        <f>SUM(F47:F59)</f>
        <v>36.1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  <pageSetup paperSize="9"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O60"/>
  <sheetViews>
    <sheetView topLeftCell="B21" workbookViewId="0">
      <selection activeCell="J33" sqref="J33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15" t="s">
        <v>0</v>
      </c>
      <c r="B1" s="315"/>
      <c r="C1" s="315"/>
      <c r="E1" s="315" t="s">
        <v>24</v>
      </c>
      <c r="F1" s="315"/>
      <c r="G1" s="315"/>
      <c r="I1" s="315" t="s">
        <v>87</v>
      </c>
      <c r="J1" s="315"/>
      <c r="K1" s="315"/>
      <c r="M1" s="315" t="s">
        <v>88</v>
      </c>
      <c r="N1" s="315"/>
      <c r="O1" s="315"/>
    </row>
    <row r="2" spans="1:15" ht="15" customHeight="1" x14ac:dyDescent="0.25">
      <c r="A2" s="315"/>
      <c r="B2" s="315"/>
      <c r="C2" s="315"/>
      <c r="E2" s="315"/>
      <c r="F2" s="315"/>
      <c r="G2" s="315"/>
      <c r="I2" s="315"/>
      <c r="J2" s="315"/>
      <c r="K2" s="315"/>
      <c r="M2" s="315"/>
      <c r="N2" s="315"/>
      <c r="O2" s="315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3">
        <v>141.13999999999999</v>
      </c>
      <c r="O5" s="8"/>
    </row>
    <row r="6" spans="1:15" x14ac:dyDescent="0.25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x14ac:dyDescent="0.25">
      <c r="A7" s="8" t="s">
        <v>22</v>
      </c>
      <c r="B7" s="73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x14ac:dyDescent="0.25">
      <c r="A8" s="8" t="s">
        <v>13</v>
      </c>
      <c r="B8" s="73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x14ac:dyDescent="0.25">
      <c r="A9" s="8" t="s">
        <v>70</v>
      </c>
      <c r="B9" s="73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x14ac:dyDescent="0.25">
      <c r="A10" s="8" t="s">
        <v>23</v>
      </c>
      <c r="B10" s="73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3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/>
      <c r="O12" s="8"/>
    </row>
    <row r="13" spans="1:15" x14ac:dyDescent="0.25">
      <c r="A13" s="8" t="s">
        <v>72</v>
      </c>
      <c r="B13" s="73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3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423.44</v>
      </c>
      <c r="O18" s="8"/>
    </row>
    <row r="21" spans="1:15" ht="15" customHeight="1" x14ac:dyDescent="0.25"/>
    <row r="22" spans="1:15" ht="15" customHeight="1" x14ac:dyDescent="0.25">
      <c r="A22" s="315" t="s">
        <v>498</v>
      </c>
      <c r="B22" s="315"/>
      <c r="C22" s="315"/>
      <c r="E22" s="315" t="s">
        <v>591</v>
      </c>
      <c r="F22" s="315"/>
      <c r="G22" s="315"/>
      <c r="I22" s="315" t="s">
        <v>91</v>
      </c>
      <c r="J22" s="315"/>
      <c r="K22" s="315"/>
      <c r="M22" s="315" t="s">
        <v>92</v>
      </c>
      <c r="N22" s="315"/>
      <c r="O22" s="315"/>
    </row>
    <row r="23" spans="1:15" x14ac:dyDescent="0.25">
      <c r="A23" s="315"/>
      <c r="B23" s="315"/>
      <c r="C23" s="315"/>
      <c r="E23" s="315"/>
      <c r="F23" s="315"/>
      <c r="G23" s="315"/>
      <c r="I23" s="315"/>
      <c r="J23" s="315"/>
      <c r="K23" s="315"/>
      <c r="M23" s="315"/>
      <c r="N23" s="315"/>
      <c r="O23" s="315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3">
        <v>97.33</v>
      </c>
      <c r="C26" s="8"/>
      <c r="E26" s="8" t="s">
        <v>12</v>
      </c>
      <c r="F26" s="10">
        <v>97.33</v>
      </c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3">
        <v>48.66</v>
      </c>
      <c r="C28" s="8"/>
      <c r="E28" s="8" t="s">
        <v>22</v>
      </c>
      <c r="F28" s="10">
        <v>48.66</v>
      </c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73">
        <v>97.33</v>
      </c>
      <c r="C29" s="8"/>
      <c r="E29" s="8" t="s">
        <v>13</v>
      </c>
      <c r="F29" s="10">
        <v>97.33</v>
      </c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73">
        <v>48.66</v>
      </c>
      <c r="C30" s="8"/>
      <c r="E30" s="8" t="s">
        <v>70</v>
      </c>
      <c r="F30" s="10">
        <v>48.66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73">
        <v>48.66</v>
      </c>
      <c r="C31" s="8"/>
      <c r="E31" s="8" t="s">
        <v>23</v>
      </c>
      <c r="F31" s="10">
        <v>48.66</v>
      </c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73">
        <v>48.66</v>
      </c>
      <c r="C32" s="8"/>
      <c r="E32" s="8" t="s">
        <v>34</v>
      </c>
      <c r="F32" s="10">
        <v>48.66</v>
      </c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123</v>
      </c>
      <c r="B33" s="73">
        <v>48.66</v>
      </c>
      <c r="C33" s="8"/>
      <c r="E33" s="8" t="s">
        <v>445</v>
      </c>
      <c r="F33" s="10">
        <v>48.66</v>
      </c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412</v>
      </c>
      <c r="B34" s="10"/>
      <c r="C34" s="8"/>
      <c r="E34" s="8" t="s">
        <v>412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437.95999999999992</v>
      </c>
      <c r="C39" s="8"/>
      <c r="E39" s="8" t="s">
        <v>40</v>
      </c>
      <c r="F39" s="10">
        <f>SUM(F26:F38)</f>
        <v>437.95999999999992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315" t="s">
        <v>94</v>
      </c>
      <c r="B43" s="315"/>
      <c r="C43" s="315"/>
      <c r="E43" s="315" t="s">
        <v>99</v>
      </c>
      <c r="F43" s="315"/>
      <c r="G43" s="315"/>
      <c r="I43" s="315" t="s">
        <v>96</v>
      </c>
      <c r="J43" s="315"/>
      <c r="K43" s="315"/>
      <c r="M43" s="315" t="s">
        <v>0</v>
      </c>
      <c r="N43" s="315"/>
      <c r="O43" s="315"/>
    </row>
    <row r="44" spans="1:15" x14ac:dyDescent="0.25">
      <c r="A44" s="315"/>
      <c r="B44" s="315"/>
      <c r="C44" s="315"/>
      <c r="E44" s="315"/>
      <c r="F44" s="315"/>
      <c r="G44" s="315"/>
      <c r="I44" s="315"/>
      <c r="J44" s="315"/>
      <c r="K44" s="315"/>
      <c r="M44" s="315"/>
      <c r="N44" s="315"/>
      <c r="O44" s="315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O60"/>
  <sheetViews>
    <sheetView topLeftCell="A51" workbookViewId="0">
      <selection activeCell="F49" sqref="F49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15" t="s">
        <v>24</v>
      </c>
      <c r="B1" s="315"/>
      <c r="C1" s="315"/>
      <c r="E1" s="315" t="s">
        <v>87</v>
      </c>
      <c r="F1" s="315"/>
      <c r="G1" s="315"/>
      <c r="I1" s="315" t="s">
        <v>88</v>
      </c>
      <c r="J1" s="315"/>
      <c r="K1" s="315"/>
      <c r="M1" s="315" t="s">
        <v>89</v>
      </c>
      <c r="N1" s="315"/>
      <c r="O1" s="315"/>
    </row>
    <row r="2" spans="1:15" ht="15" customHeight="1" x14ac:dyDescent="0.25">
      <c r="A2" s="315"/>
      <c r="B2" s="315"/>
      <c r="C2" s="315"/>
      <c r="E2" s="315"/>
      <c r="F2" s="315"/>
      <c r="G2" s="315"/>
      <c r="I2" s="315"/>
      <c r="J2" s="315"/>
      <c r="K2" s="315"/>
      <c r="M2" s="315"/>
      <c r="N2" s="315"/>
      <c r="O2" s="315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x14ac:dyDescent="0.25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x14ac:dyDescent="0.25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x14ac:dyDescent="0.25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x14ac:dyDescent="0.25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x14ac:dyDescent="0.25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x14ac:dyDescent="0.25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25"/>
    <row r="22" spans="1:15" ht="15" customHeight="1" x14ac:dyDescent="0.25">
      <c r="A22" s="315" t="s">
        <v>97</v>
      </c>
      <c r="B22" s="315"/>
      <c r="C22" s="315"/>
      <c r="E22" s="315" t="s">
        <v>91</v>
      </c>
      <c r="F22" s="315"/>
      <c r="G22" s="315"/>
      <c r="I22" s="315" t="s">
        <v>92</v>
      </c>
      <c r="J22" s="315"/>
      <c r="K22" s="315"/>
      <c r="M22" s="315" t="s">
        <v>93</v>
      </c>
      <c r="N22" s="315"/>
      <c r="O22" s="315"/>
    </row>
    <row r="23" spans="1:15" x14ac:dyDescent="0.25">
      <c r="A23" s="315"/>
      <c r="B23" s="315"/>
      <c r="C23" s="315"/>
      <c r="E23" s="315"/>
      <c r="F23" s="315"/>
      <c r="G23" s="315"/>
      <c r="I23" s="315"/>
      <c r="J23" s="315"/>
      <c r="K23" s="315"/>
      <c r="M23" s="315"/>
      <c r="N23" s="315"/>
      <c r="O23" s="315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>
        <v>20</v>
      </c>
      <c r="C26" s="8"/>
      <c r="E26" s="8" t="s">
        <v>12</v>
      </c>
      <c r="F26" s="10">
        <v>20</v>
      </c>
      <c r="G26" s="8"/>
      <c r="I26" s="8" t="s">
        <v>12</v>
      </c>
      <c r="J26" s="10">
        <v>20</v>
      </c>
      <c r="K26" s="8"/>
      <c r="M26" s="8" t="s">
        <v>12</v>
      </c>
      <c r="N26" s="10">
        <v>20</v>
      </c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>
        <v>20</v>
      </c>
      <c r="C28" s="8"/>
      <c r="E28" s="8" t="s">
        <v>22</v>
      </c>
      <c r="F28" s="10">
        <v>20</v>
      </c>
      <c r="G28" s="8"/>
      <c r="I28" s="8" t="s">
        <v>22</v>
      </c>
      <c r="J28" s="10">
        <v>20</v>
      </c>
      <c r="K28" s="8"/>
      <c r="M28" s="8" t="s">
        <v>22</v>
      </c>
      <c r="N28" s="10">
        <v>20</v>
      </c>
      <c r="O28" s="8"/>
    </row>
    <row r="29" spans="1:15" x14ac:dyDescent="0.25">
      <c r="A29" s="8" t="s">
        <v>13</v>
      </c>
      <c r="B29" s="10">
        <v>20</v>
      </c>
      <c r="C29" s="8"/>
      <c r="E29" s="8" t="s">
        <v>13</v>
      </c>
      <c r="F29" s="10">
        <v>20</v>
      </c>
      <c r="G29" s="8"/>
      <c r="I29" s="8" t="s">
        <v>13</v>
      </c>
      <c r="J29" s="10">
        <v>20</v>
      </c>
      <c r="K29" s="8"/>
      <c r="M29" s="8" t="s">
        <v>13</v>
      </c>
      <c r="N29" s="10">
        <v>20</v>
      </c>
      <c r="O29" s="8"/>
    </row>
    <row r="30" spans="1:15" x14ac:dyDescent="0.25">
      <c r="A30" s="8" t="s">
        <v>70</v>
      </c>
      <c r="B30" s="10">
        <v>20</v>
      </c>
      <c r="C30" s="8"/>
      <c r="E30" s="8" t="s">
        <v>70</v>
      </c>
      <c r="F30" s="10">
        <v>20</v>
      </c>
      <c r="G30" s="8"/>
      <c r="I30" s="8" t="s">
        <v>70</v>
      </c>
      <c r="J30" s="10">
        <v>20</v>
      </c>
      <c r="K30" s="8"/>
      <c r="M30" s="8" t="s">
        <v>70</v>
      </c>
      <c r="N30" s="10">
        <v>20</v>
      </c>
      <c r="O30" s="8"/>
    </row>
    <row r="31" spans="1:15" x14ac:dyDescent="0.25">
      <c r="A31" s="8" t="s">
        <v>23</v>
      </c>
      <c r="B31" s="10">
        <v>20</v>
      </c>
      <c r="C31" s="8"/>
      <c r="E31" s="8" t="s">
        <v>23</v>
      </c>
      <c r="F31" s="10">
        <v>20</v>
      </c>
      <c r="G31" s="8"/>
      <c r="I31" s="8" t="s">
        <v>23</v>
      </c>
      <c r="J31" s="10">
        <v>20</v>
      </c>
      <c r="K31" s="8"/>
      <c r="M31" s="8" t="s">
        <v>23</v>
      </c>
      <c r="N31" s="10">
        <v>20</v>
      </c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100</v>
      </c>
      <c r="G39" s="8"/>
      <c r="I39" s="8" t="s">
        <v>40</v>
      </c>
      <c r="J39" s="10">
        <f>SUM(J26:J38)</f>
        <v>100</v>
      </c>
      <c r="K39" s="8"/>
      <c r="M39" s="8" t="s">
        <v>40</v>
      </c>
      <c r="N39" s="10">
        <f>SUM(N26:N38)</f>
        <v>100</v>
      </c>
      <c r="O39" s="8"/>
    </row>
    <row r="43" spans="1:15" x14ac:dyDescent="0.25">
      <c r="A43" s="315" t="s">
        <v>94</v>
      </c>
      <c r="B43" s="315"/>
      <c r="C43" s="315"/>
      <c r="E43" s="315" t="s">
        <v>99</v>
      </c>
      <c r="F43" s="315"/>
      <c r="G43" s="315"/>
      <c r="I43" s="315" t="s">
        <v>96</v>
      </c>
      <c r="J43" s="315"/>
      <c r="K43" s="315"/>
      <c r="M43" s="315" t="s">
        <v>0</v>
      </c>
      <c r="N43" s="315"/>
      <c r="O43" s="315"/>
    </row>
    <row r="44" spans="1:15" x14ac:dyDescent="0.25">
      <c r="A44" s="315"/>
      <c r="B44" s="315"/>
      <c r="C44" s="315"/>
      <c r="E44" s="315"/>
      <c r="F44" s="315"/>
      <c r="G44" s="315"/>
      <c r="I44" s="315"/>
      <c r="J44" s="315"/>
      <c r="K44" s="315"/>
      <c r="M44" s="315"/>
      <c r="N44" s="315"/>
      <c r="O44" s="315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>
        <v>20</v>
      </c>
      <c r="C47" s="8"/>
      <c r="E47" s="8" t="s">
        <v>12</v>
      </c>
      <c r="F47" s="10">
        <v>20</v>
      </c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>
        <v>20</v>
      </c>
      <c r="C49" s="8"/>
      <c r="E49" s="8" t="s">
        <v>22</v>
      </c>
      <c r="F49" s="10">
        <v>20</v>
      </c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>
        <v>20</v>
      </c>
      <c r="C50" s="8"/>
      <c r="E50" s="8" t="s">
        <v>13</v>
      </c>
      <c r="F50" s="10">
        <v>20</v>
      </c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>
        <v>20</v>
      </c>
      <c r="C51" s="8"/>
      <c r="E51" s="8" t="s">
        <v>70</v>
      </c>
      <c r="F51" s="10">
        <v>20</v>
      </c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>
        <v>20</v>
      </c>
      <c r="C52" s="8"/>
      <c r="E52" s="8" t="s">
        <v>23</v>
      </c>
      <c r="F52" s="10">
        <v>20</v>
      </c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100</v>
      </c>
      <c r="C60" s="8"/>
      <c r="E60" s="8" t="s">
        <v>40</v>
      </c>
      <c r="F60" s="10">
        <f>SUM(F47:F59)</f>
        <v>100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  <pageSetup paperSize="9"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O79"/>
  <sheetViews>
    <sheetView topLeftCell="A60" workbookViewId="0">
      <selection activeCell="G76" sqref="G76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315" t="s">
        <v>346</v>
      </c>
      <c r="B1" s="315"/>
      <c r="C1" s="315"/>
      <c r="E1" s="315" t="s">
        <v>347</v>
      </c>
      <c r="F1" s="315"/>
      <c r="G1" s="315"/>
      <c r="I1" s="315" t="s">
        <v>348</v>
      </c>
      <c r="J1" s="315"/>
      <c r="K1" s="315"/>
      <c r="M1" s="315" t="s">
        <v>101</v>
      </c>
      <c r="N1" s="315"/>
      <c r="O1" s="315"/>
    </row>
    <row r="2" spans="1:15" ht="15" customHeight="1" x14ac:dyDescent="0.25">
      <c r="A2" s="315"/>
      <c r="B2" s="315"/>
      <c r="C2" s="315"/>
      <c r="E2" s="315"/>
      <c r="F2" s="315"/>
      <c r="G2" s="315"/>
      <c r="I2" s="315"/>
      <c r="J2" s="315"/>
      <c r="K2" s="315"/>
      <c r="M2" s="315"/>
      <c r="N2" s="315"/>
      <c r="O2" s="315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x14ac:dyDescent="0.25">
      <c r="A5" s="8" t="s">
        <v>12</v>
      </c>
      <c r="B5" s="74">
        <v>89.5</v>
      </c>
      <c r="C5" s="8"/>
      <c r="E5" s="8" t="s">
        <v>12</v>
      </c>
      <c r="F5" s="10">
        <v>96.92</v>
      </c>
      <c r="G5" s="8"/>
      <c r="I5" s="111" t="s">
        <v>12</v>
      </c>
      <c r="J5" s="10">
        <v>95.95</v>
      </c>
      <c r="K5" s="8"/>
      <c r="M5" s="140" t="s">
        <v>12</v>
      </c>
      <c r="N5" s="10">
        <v>95.69</v>
      </c>
      <c r="O5" s="8"/>
    </row>
    <row r="6" spans="1:15" x14ac:dyDescent="0.25">
      <c r="A6" s="8" t="s">
        <v>69</v>
      </c>
      <c r="B6" s="74">
        <v>89.5</v>
      </c>
      <c r="C6" s="8"/>
      <c r="E6" s="8" t="s">
        <v>69</v>
      </c>
      <c r="F6" s="10">
        <v>96.92</v>
      </c>
      <c r="G6" s="8"/>
      <c r="I6" s="111" t="s">
        <v>69</v>
      </c>
      <c r="J6" s="10">
        <v>95.95</v>
      </c>
      <c r="K6" s="8"/>
      <c r="M6" s="140" t="s">
        <v>69</v>
      </c>
      <c r="N6" s="10"/>
      <c r="O6" s="8"/>
    </row>
    <row r="7" spans="1:15" x14ac:dyDescent="0.25">
      <c r="A7" s="8" t="s">
        <v>22</v>
      </c>
      <c r="B7" s="75">
        <v>106.15</v>
      </c>
      <c r="C7" s="8"/>
      <c r="E7" s="8" t="s">
        <v>22</v>
      </c>
      <c r="F7" s="10">
        <v>60.48</v>
      </c>
      <c r="G7" s="8"/>
      <c r="I7" s="111" t="s">
        <v>22</v>
      </c>
      <c r="J7" s="10">
        <v>59.5</v>
      </c>
      <c r="K7" s="8"/>
      <c r="M7" s="111" t="s">
        <v>22</v>
      </c>
      <c r="N7" s="10">
        <v>95.69</v>
      </c>
      <c r="O7" s="8"/>
    </row>
    <row r="8" spans="1:15" x14ac:dyDescent="0.25">
      <c r="A8" s="8" t="s">
        <v>13</v>
      </c>
      <c r="B8" s="74">
        <v>119.5</v>
      </c>
      <c r="C8" s="8"/>
      <c r="E8" s="8" t="s">
        <v>13</v>
      </c>
      <c r="F8" s="10">
        <v>96.92</v>
      </c>
      <c r="G8" s="8"/>
      <c r="I8" s="111" t="s">
        <v>13</v>
      </c>
      <c r="J8" s="10">
        <v>95.95</v>
      </c>
      <c r="K8" s="8"/>
      <c r="M8" s="140" t="s">
        <v>13</v>
      </c>
      <c r="N8" s="10">
        <v>95.69</v>
      </c>
      <c r="O8" s="8"/>
    </row>
    <row r="9" spans="1:15" x14ac:dyDescent="0.25">
      <c r="A9" s="8" t="s">
        <v>70</v>
      </c>
      <c r="B9" s="75">
        <v>95</v>
      </c>
      <c r="C9" s="8"/>
      <c r="E9" s="8" t="s">
        <v>70</v>
      </c>
      <c r="F9" s="10">
        <v>100.18</v>
      </c>
      <c r="G9" s="8"/>
      <c r="I9" s="111" t="s">
        <v>70</v>
      </c>
      <c r="J9" s="10">
        <v>99.2</v>
      </c>
      <c r="K9" s="8"/>
      <c r="M9" s="140" t="s">
        <v>70</v>
      </c>
      <c r="N9" s="10">
        <v>98.95</v>
      </c>
      <c r="O9" s="8"/>
    </row>
    <row r="10" spans="1:15" x14ac:dyDescent="0.25">
      <c r="A10" s="8" t="s">
        <v>23</v>
      </c>
      <c r="B10" s="74">
        <v>89.5</v>
      </c>
      <c r="C10" s="8"/>
      <c r="E10" s="8" t="s">
        <v>23</v>
      </c>
      <c r="F10" s="10"/>
      <c r="G10" s="8"/>
      <c r="I10" s="111" t="s">
        <v>23</v>
      </c>
      <c r="J10" s="10"/>
      <c r="K10" s="8"/>
      <c r="M10" s="140" t="s">
        <v>23</v>
      </c>
      <c r="N10" s="10"/>
      <c r="O10" s="8"/>
    </row>
    <row r="11" spans="1:15" x14ac:dyDescent="0.25">
      <c r="A11" s="8" t="s">
        <v>34</v>
      </c>
      <c r="B11" s="75">
        <v>55.15</v>
      </c>
      <c r="C11" s="8"/>
      <c r="E11" s="8" t="s">
        <v>34</v>
      </c>
      <c r="F11" s="10">
        <v>60.48</v>
      </c>
      <c r="G11" s="8"/>
      <c r="I11" s="111" t="s">
        <v>34</v>
      </c>
      <c r="J11" s="10">
        <v>59.5</v>
      </c>
      <c r="K11" s="8"/>
      <c r="M11" s="111" t="s">
        <v>34</v>
      </c>
      <c r="N11" s="10">
        <v>59.25</v>
      </c>
      <c r="O11" s="8"/>
    </row>
    <row r="12" spans="1:15" x14ac:dyDescent="0.25">
      <c r="A12" s="8" t="s">
        <v>71</v>
      </c>
      <c r="B12" s="74"/>
      <c r="C12" s="8"/>
      <c r="E12" s="8" t="s">
        <v>273</v>
      </c>
      <c r="F12" s="10">
        <v>96.92</v>
      </c>
      <c r="G12" s="8"/>
      <c r="I12" s="111" t="s">
        <v>273</v>
      </c>
      <c r="J12" s="10">
        <v>95.95</v>
      </c>
      <c r="K12" s="8"/>
      <c r="M12" s="140" t="s">
        <v>273</v>
      </c>
      <c r="N12" s="10">
        <v>95.69</v>
      </c>
      <c r="O12" s="8"/>
    </row>
    <row r="13" spans="1:15" x14ac:dyDescent="0.25">
      <c r="A13" s="8" t="s">
        <v>176</v>
      </c>
      <c r="B13" s="74">
        <v>89.5</v>
      </c>
      <c r="C13" s="8"/>
      <c r="E13" s="8" t="s">
        <v>274</v>
      </c>
      <c r="F13" s="10"/>
      <c r="G13" s="8"/>
      <c r="I13" s="111" t="s">
        <v>274</v>
      </c>
      <c r="J13" s="10"/>
      <c r="K13" s="8"/>
      <c r="M13" s="140" t="s">
        <v>274</v>
      </c>
      <c r="N13" s="10"/>
      <c r="O13" s="8"/>
    </row>
    <row r="14" spans="1:15" x14ac:dyDescent="0.25">
      <c r="A14" s="8" t="s">
        <v>177</v>
      </c>
      <c r="B14" s="75">
        <v>55.15</v>
      </c>
      <c r="C14" s="8"/>
      <c r="E14" s="8" t="s">
        <v>275</v>
      </c>
      <c r="F14" s="10"/>
      <c r="G14" s="8"/>
      <c r="I14" s="111" t="s">
        <v>275</v>
      </c>
      <c r="J14" s="10"/>
      <c r="K14" s="8"/>
      <c r="M14" s="111" t="s">
        <v>275</v>
      </c>
      <c r="N14" s="10"/>
      <c r="O14" s="8"/>
    </row>
    <row r="15" spans="1:15" x14ac:dyDescent="0.25">
      <c r="A15" s="8"/>
      <c r="B15" s="10"/>
      <c r="C15" s="8"/>
      <c r="E15" s="8" t="s">
        <v>214</v>
      </c>
      <c r="F15" s="10">
        <v>60.48</v>
      </c>
      <c r="G15" s="8"/>
      <c r="I15" s="111" t="s">
        <v>214</v>
      </c>
      <c r="J15" s="10">
        <v>59.5</v>
      </c>
      <c r="K15" s="8"/>
      <c r="M15" s="111" t="s">
        <v>214</v>
      </c>
      <c r="N15" s="10">
        <v>59.25</v>
      </c>
      <c r="O15" s="8"/>
    </row>
    <row r="16" spans="1:15" x14ac:dyDescent="0.25">
      <c r="A16" s="8"/>
      <c r="B16" s="10"/>
      <c r="C16" s="8"/>
      <c r="E16" s="8" t="s">
        <v>276</v>
      </c>
      <c r="F16" s="10">
        <v>60.48</v>
      </c>
      <c r="G16" s="8"/>
      <c r="I16" s="111" t="s">
        <v>276</v>
      </c>
      <c r="J16" s="10">
        <v>59.5</v>
      </c>
      <c r="K16" s="8"/>
      <c r="M16" s="111" t="s">
        <v>276</v>
      </c>
      <c r="N16" s="10">
        <v>59.25</v>
      </c>
      <c r="O16" s="8"/>
    </row>
    <row r="17" spans="1:15" x14ac:dyDescent="0.25">
      <c r="A17" s="8"/>
      <c r="B17" s="10"/>
      <c r="C17" s="8"/>
      <c r="E17" s="8"/>
      <c r="F17" s="10"/>
      <c r="G17" s="8"/>
      <c r="I17" s="111" t="s">
        <v>349</v>
      </c>
      <c r="J17" s="10">
        <v>59.5</v>
      </c>
      <c r="K17" s="8"/>
      <c r="M17" s="111" t="s">
        <v>349</v>
      </c>
      <c r="N17" s="10">
        <v>59.25</v>
      </c>
      <c r="O17" s="8"/>
    </row>
    <row r="18" spans="1:15" x14ac:dyDescent="0.25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1" t="s">
        <v>350</v>
      </c>
      <c r="J18" s="10">
        <v>59.5</v>
      </c>
      <c r="K18" s="8"/>
      <c r="M18" s="111" t="s">
        <v>443</v>
      </c>
      <c r="N18" s="10">
        <v>27.68</v>
      </c>
      <c r="O18" s="8"/>
    </row>
    <row r="19" spans="1:15" x14ac:dyDescent="0.25">
      <c r="I19" s="8" t="s">
        <v>351</v>
      </c>
      <c r="J19" s="10">
        <v>140.18</v>
      </c>
      <c r="K19" s="8"/>
      <c r="M19" s="111" t="s">
        <v>350</v>
      </c>
      <c r="N19" s="10">
        <v>59.25</v>
      </c>
      <c r="O19" s="8"/>
    </row>
    <row r="20" spans="1:15" x14ac:dyDescent="0.25">
      <c r="I20" s="111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x14ac:dyDescent="0.25">
      <c r="I21" s="139"/>
      <c r="J21" s="33"/>
      <c r="M21" s="8" t="s">
        <v>444</v>
      </c>
      <c r="N21" s="10">
        <v>59.25</v>
      </c>
    </row>
    <row r="22" spans="1:15" x14ac:dyDescent="0.25">
      <c r="I22" s="139"/>
      <c r="J22" s="33"/>
      <c r="M22" s="111" t="s">
        <v>40</v>
      </c>
      <c r="N22" s="13">
        <f>SUM(N5:N21)</f>
        <v>926.29</v>
      </c>
    </row>
    <row r="23" spans="1:15" x14ac:dyDescent="0.25">
      <c r="I23" s="139"/>
      <c r="J23" s="33"/>
      <c r="M23" s="139"/>
      <c r="N23" s="33"/>
    </row>
    <row r="24" spans="1:15" ht="15" customHeight="1" x14ac:dyDescent="0.25">
      <c r="M24" s="139"/>
      <c r="N24" s="33"/>
    </row>
    <row r="25" spans="1:15" ht="15" customHeight="1" x14ac:dyDescent="0.35">
      <c r="A25" s="315" t="s">
        <v>89</v>
      </c>
      <c r="B25" s="315"/>
      <c r="C25" s="315"/>
      <c r="E25" s="315" t="s">
        <v>90</v>
      </c>
      <c r="F25" s="315"/>
      <c r="G25" s="315"/>
      <c r="I25" s="315" t="s">
        <v>630</v>
      </c>
      <c r="J25" s="315"/>
      <c r="K25" s="315"/>
      <c r="O25" s="137"/>
    </row>
    <row r="26" spans="1:15" ht="15" customHeight="1" x14ac:dyDescent="0.35">
      <c r="A26" s="315"/>
      <c r="B26" s="315"/>
      <c r="C26" s="315"/>
      <c r="E26" s="315"/>
      <c r="F26" s="315"/>
      <c r="G26" s="315"/>
      <c r="I26" s="315"/>
      <c r="J26" s="315"/>
      <c r="K26" s="315"/>
      <c r="M26" s="137" t="s">
        <v>98</v>
      </c>
      <c r="N26" s="137"/>
      <c r="O26" s="137"/>
    </row>
    <row r="27" spans="1:15" ht="27" x14ac:dyDescent="0.35">
      <c r="B27" s="63"/>
      <c r="F27" s="63"/>
      <c r="J27" s="63"/>
      <c r="M27" s="137"/>
      <c r="N27" s="137"/>
    </row>
    <row r="28" spans="1:15" x14ac:dyDescent="0.2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M28" s="5" t="s">
        <v>68</v>
      </c>
      <c r="N28" s="35" t="s">
        <v>73</v>
      </c>
      <c r="O28" s="35"/>
    </row>
    <row r="29" spans="1:15" x14ac:dyDescent="0.25">
      <c r="A29" s="140" t="s">
        <v>12</v>
      </c>
      <c r="B29" s="10">
        <v>95.36</v>
      </c>
      <c r="C29" s="8"/>
      <c r="E29" s="140" t="s">
        <v>12</v>
      </c>
      <c r="F29" s="10">
        <v>95.57</v>
      </c>
      <c r="G29" s="8"/>
      <c r="I29" s="140" t="s">
        <v>12</v>
      </c>
      <c r="J29" s="10">
        <v>95.61</v>
      </c>
      <c r="K29" s="8"/>
      <c r="M29" s="140" t="s">
        <v>12</v>
      </c>
      <c r="N29" s="10">
        <v>95.53</v>
      </c>
      <c r="O29" s="8"/>
    </row>
    <row r="30" spans="1:15" x14ac:dyDescent="0.25">
      <c r="A30" s="140" t="s">
        <v>69</v>
      </c>
      <c r="B30" s="10">
        <v>45.91</v>
      </c>
      <c r="C30" s="8"/>
      <c r="E30" s="140" t="s">
        <v>69</v>
      </c>
      <c r="F30" s="10"/>
      <c r="G30" s="8"/>
      <c r="I30" s="140" t="s">
        <v>69</v>
      </c>
      <c r="J30" s="10"/>
      <c r="K30" s="8"/>
      <c r="M30" s="140" t="s">
        <v>69</v>
      </c>
      <c r="N30" s="10"/>
      <c r="O30" s="8"/>
    </row>
    <row r="31" spans="1:15" x14ac:dyDescent="0.25">
      <c r="A31" s="111" t="s">
        <v>22</v>
      </c>
      <c r="B31" s="10">
        <v>58.92</v>
      </c>
      <c r="C31" s="8"/>
      <c r="E31" s="111" t="s">
        <v>22</v>
      </c>
      <c r="F31" s="10">
        <v>59.13</v>
      </c>
      <c r="G31" s="8"/>
      <c r="I31" s="111" t="s">
        <v>22</v>
      </c>
      <c r="J31" s="10">
        <v>59.14</v>
      </c>
      <c r="K31" s="8"/>
      <c r="M31" s="111" t="s">
        <v>22</v>
      </c>
      <c r="N31" s="10">
        <v>59.09</v>
      </c>
      <c r="O31" s="8"/>
    </row>
    <row r="32" spans="1:15" x14ac:dyDescent="0.25">
      <c r="A32" s="140" t="s">
        <v>13</v>
      </c>
      <c r="B32" s="10">
        <v>45.91</v>
      </c>
      <c r="C32" s="8"/>
      <c r="E32" s="140" t="s">
        <v>13</v>
      </c>
      <c r="F32" s="10"/>
      <c r="G32" s="8"/>
      <c r="I32" s="140" t="s">
        <v>13</v>
      </c>
      <c r="J32" s="10"/>
      <c r="K32" s="8"/>
      <c r="M32" s="140" t="s">
        <v>13</v>
      </c>
      <c r="N32" s="10"/>
      <c r="O32" s="8"/>
    </row>
    <row r="33" spans="1:15" x14ac:dyDescent="0.25">
      <c r="A33" s="140" t="s">
        <v>70</v>
      </c>
      <c r="B33" s="10">
        <v>98.62</v>
      </c>
      <c r="C33" s="8"/>
      <c r="E33" s="140" t="s">
        <v>70</v>
      </c>
      <c r="F33" s="10">
        <v>98.83</v>
      </c>
      <c r="G33" s="8"/>
      <c r="I33" s="140" t="s">
        <v>70</v>
      </c>
      <c r="J33" s="10">
        <v>98.84</v>
      </c>
      <c r="K33" s="8"/>
      <c r="M33" s="140" t="s">
        <v>70</v>
      </c>
      <c r="N33" s="10">
        <v>98.79</v>
      </c>
      <c r="O33" s="8"/>
    </row>
    <row r="34" spans="1:15" x14ac:dyDescent="0.25">
      <c r="A34" s="140" t="s">
        <v>23</v>
      </c>
      <c r="B34" s="10"/>
      <c r="C34" s="8"/>
      <c r="E34" s="140" t="s">
        <v>23</v>
      </c>
      <c r="F34" s="10"/>
      <c r="G34" s="8"/>
      <c r="I34" s="140" t="s">
        <v>23</v>
      </c>
      <c r="J34" s="10"/>
      <c r="K34" s="8"/>
      <c r="M34" s="140" t="s">
        <v>23</v>
      </c>
      <c r="N34" s="10"/>
      <c r="O34" s="8"/>
    </row>
    <row r="35" spans="1:15" x14ac:dyDescent="0.25">
      <c r="A35" s="111" t="s">
        <v>34</v>
      </c>
      <c r="B35" s="10">
        <v>58.92</v>
      </c>
      <c r="C35" s="8"/>
      <c r="E35" s="111" t="s">
        <v>34</v>
      </c>
      <c r="F35" s="10">
        <v>59.13</v>
      </c>
      <c r="G35" s="8"/>
      <c r="I35" s="111" t="s">
        <v>34</v>
      </c>
      <c r="J35" s="10">
        <v>59.14</v>
      </c>
      <c r="K35" s="8"/>
      <c r="M35" s="111" t="s">
        <v>34</v>
      </c>
      <c r="N35" s="10">
        <v>59.09</v>
      </c>
      <c r="O35" s="8"/>
    </row>
    <row r="36" spans="1:15" x14ac:dyDescent="0.25">
      <c r="A36" s="140" t="s">
        <v>273</v>
      </c>
      <c r="B36" s="10">
        <v>95.36</v>
      </c>
      <c r="C36" s="8"/>
      <c r="E36" s="140" t="s">
        <v>273</v>
      </c>
      <c r="F36" s="10">
        <v>95.57</v>
      </c>
      <c r="G36" s="8"/>
      <c r="I36" s="140" t="s">
        <v>273</v>
      </c>
      <c r="J36" s="10">
        <v>95.61</v>
      </c>
      <c r="K36" s="8"/>
      <c r="M36" s="140" t="s">
        <v>273</v>
      </c>
      <c r="N36" s="10">
        <v>95.52</v>
      </c>
      <c r="O36" s="8"/>
    </row>
    <row r="37" spans="1:15" x14ac:dyDescent="0.25">
      <c r="A37" s="140" t="s">
        <v>274</v>
      </c>
      <c r="B37" s="10"/>
      <c r="C37" s="8"/>
      <c r="E37" s="140" t="s">
        <v>274</v>
      </c>
      <c r="F37" s="10"/>
      <c r="G37" s="8"/>
      <c r="I37" s="140" t="s">
        <v>274</v>
      </c>
      <c r="J37" s="10"/>
      <c r="K37" s="8"/>
      <c r="M37" s="140" t="s">
        <v>274</v>
      </c>
      <c r="N37" s="10"/>
      <c r="O37" s="8"/>
    </row>
    <row r="38" spans="1:15" x14ac:dyDescent="0.25">
      <c r="A38" s="111" t="s">
        <v>275</v>
      </c>
      <c r="B38" s="10"/>
      <c r="C38" s="8"/>
      <c r="E38" s="111" t="s">
        <v>275</v>
      </c>
      <c r="F38" s="10"/>
      <c r="G38" s="8"/>
      <c r="I38" s="111" t="s">
        <v>275</v>
      </c>
      <c r="J38" s="10"/>
      <c r="K38" s="8"/>
      <c r="M38" s="111" t="s">
        <v>275</v>
      </c>
      <c r="N38" s="10"/>
      <c r="O38" s="8"/>
    </row>
    <row r="39" spans="1:15" x14ac:dyDescent="0.25">
      <c r="A39" s="111" t="s">
        <v>214</v>
      </c>
      <c r="B39" s="10">
        <v>58.92</v>
      </c>
      <c r="C39" s="8"/>
      <c r="E39" s="111" t="s">
        <v>214</v>
      </c>
      <c r="F39" s="10">
        <v>59.13</v>
      </c>
      <c r="G39" s="8"/>
      <c r="I39" s="111" t="s">
        <v>214</v>
      </c>
      <c r="J39" s="10">
        <v>59.14</v>
      </c>
      <c r="K39" s="8"/>
      <c r="M39" s="111" t="s">
        <v>214</v>
      </c>
      <c r="N39" s="10">
        <v>59.09</v>
      </c>
      <c r="O39" s="8"/>
    </row>
    <row r="40" spans="1:15" x14ac:dyDescent="0.25">
      <c r="A40" s="111" t="s">
        <v>276</v>
      </c>
      <c r="B40" s="10">
        <v>58.92</v>
      </c>
      <c r="C40" s="8"/>
      <c r="E40" s="111"/>
      <c r="F40" s="10"/>
      <c r="G40" s="8"/>
      <c r="I40" s="111"/>
      <c r="J40" s="10"/>
      <c r="K40" s="8"/>
      <c r="M40" s="111" t="s">
        <v>782</v>
      </c>
      <c r="N40" s="10">
        <v>49.17</v>
      </c>
      <c r="O40" s="8"/>
    </row>
    <row r="41" spans="1:15" x14ac:dyDescent="0.25">
      <c r="A41" s="111" t="s">
        <v>349</v>
      </c>
      <c r="B41" s="10">
        <v>58.92</v>
      </c>
      <c r="C41" s="8"/>
      <c r="E41" s="111" t="s">
        <v>349</v>
      </c>
      <c r="F41" s="10">
        <v>59.13</v>
      </c>
      <c r="G41" s="8"/>
      <c r="I41" s="111" t="s">
        <v>349</v>
      </c>
      <c r="J41" s="10">
        <v>59.14</v>
      </c>
      <c r="K41" s="8"/>
      <c r="M41" s="111" t="s">
        <v>349</v>
      </c>
      <c r="N41" s="10">
        <v>59.09</v>
      </c>
      <c r="O41" s="8"/>
    </row>
    <row r="42" spans="1:15" x14ac:dyDescent="0.25">
      <c r="A42" s="111" t="s">
        <v>443</v>
      </c>
      <c r="B42" s="10">
        <v>58.92</v>
      </c>
      <c r="C42" s="8"/>
      <c r="E42" s="111" t="s">
        <v>443</v>
      </c>
      <c r="F42" s="10">
        <v>59.13</v>
      </c>
      <c r="G42" s="8"/>
      <c r="I42" s="111" t="s">
        <v>443</v>
      </c>
      <c r="J42" s="10">
        <v>59.14</v>
      </c>
      <c r="K42" s="8"/>
      <c r="M42" s="111" t="s">
        <v>443</v>
      </c>
      <c r="N42" s="10">
        <v>59.09</v>
      </c>
      <c r="O42" s="8"/>
    </row>
    <row r="43" spans="1:15" x14ac:dyDescent="0.25">
      <c r="A43" s="111" t="s">
        <v>350</v>
      </c>
      <c r="B43" s="10">
        <v>58.92</v>
      </c>
      <c r="C43" s="8"/>
      <c r="E43" s="111" t="s">
        <v>350</v>
      </c>
      <c r="F43" s="10">
        <v>59.13</v>
      </c>
      <c r="G43" s="8"/>
      <c r="I43" s="111" t="s">
        <v>350</v>
      </c>
      <c r="J43" s="10">
        <v>59.14</v>
      </c>
      <c r="K43" s="8"/>
      <c r="M43" s="111" t="s">
        <v>350</v>
      </c>
      <c r="N43" s="10">
        <v>59.09</v>
      </c>
      <c r="O43" s="8"/>
    </row>
    <row r="44" spans="1:15" x14ac:dyDescent="0.25">
      <c r="A44" s="8" t="s">
        <v>552</v>
      </c>
      <c r="B44" s="10">
        <v>24.66</v>
      </c>
      <c r="C44" s="8"/>
      <c r="E44" s="8" t="s">
        <v>552</v>
      </c>
      <c r="F44" s="10"/>
      <c r="G44" s="8"/>
      <c r="I44" s="8" t="s">
        <v>552</v>
      </c>
      <c r="J44" s="10"/>
      <c r="K44" s="8"/>
      <c r="M44" s="8" t="s">
        <v>552</v>
      </c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 t="s">
        <v>444</v>
      </c>
      <c r="F45" s="10">
        <v>59.13</v>
      </c>
      <c r="G45" s="8"/>
      <c r="I45" s="8" t="s">
        <v>444</v>
      </c>
      <c r="J45" s="10">
        <v>59.14</v>
      </c>
      <c r="K45" s="8"/>
      <c r="M45" s="8" t="s">
        <v>444</v>
      </c>
      <c r="N45" s="10">
        <v>59.09</v>
      </c>
      <c r="O45" s="8"/>
    </row>
    <row r="46" spans="1:15" x14ac:dyDescent="0.25">
      <c r="A46" s="111" t="s">
        <v>549</v>
      </c>
      <c r="B46" s="10">
        <v>39.590000000000003</v>
      </c>
      <c r="C46" s="8"/>
      <c r="E46" s="111" t="s">
        <v>549</v>
      </c>
      <c r="F46" s="10">
        <v>59.13</v>
      </c>
      <c r="G46" s="8"/>
      <c r="I46" s="111" t="s">
        <v>549</v>
      </c>
      <c r="J46" s="10"/>
      <c r="K46" s="8"/>
      <c r="M46" s="111" t="s">
        <v>549</v>
      </c>
      <c r="N46" s="10"/>
      <c r="O46" s="8"/>
    </row>
    <row r="47" spans="1:15" x14ac:dyDescent="0.25">
      <c r="A47" s="111" t="s">
        <v>503</v>
      </c>
      <c r="B47" s="10"/>
      <c r="C47" s="8"/>
      <c r="E47" s="111" t="s">
        <v>503</v>
      </c>
      <c r="F47" s="10"/>
      <c r="G47" s="8"/>
      <c r="I47" s="111" t="s">
        <v>571</v>
      </c>
      <c r="J47" s="10">
        <v>59.14</v>
      </c>
      <c r="K47" s="8"/>
      <c r="M47" s="111" t="s">
        <v>571</v>
      </c>
      <c r="N47" s="10">
        <v>59.09</v>
      </c>
      <c r="O47" s="8"/>
    </row>
    <row r="48" spans="1:15" x14ac:dyDescent="0.25">
      <c r="A48" s="8" t="s">
        <v>563</v>
      </c>
      <c r="B48" s="10">
        <v>24.06</v>
      </c>
      <c r="C48" s="8"/>
      <c r="E48" s="8" t="s">
        <v>563</v>
      </c>
      <c r="F48" s="10"/>
      <c r="G48" s="8"/>
      <c r="I48" s="8" t="s">
        <v>563</v>
      </c>
      <c r="J48" s="10"/>
      <c r="K48" s="8"/>
      <c r="M48" s="8" t="s">
        <v>563</v>
      </c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1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763.01</v>
      </c>
      <c r="G50" s="8"/>
      <c r="I50" s="8" t="s">
        <v>40</v>
      </c>
      <c r="J50" s="10">
        <f>SUM(J29:J49)</f>
        <v>763.18</v>
      </c>
      <c r="K50" s="8"/>
      <c r="M50" s="8" t="s">
        <v>40</v>
      </c>
      <c r="N50" s="10">
        <f>SUM(N29:N49)</f>
        <v>811.73000000000013</v>
      </c>
      <c r="O50" s="8"/>
    </row>
    <row r="54" spans="1:15" ht="15" customHeight="1" x14ac:dyDescent="0.35">
      <c r="A54" s="315" t="s">
        <v>93</v>
      </c>
      <c r="B54" s="315"/>
      <c r="C54" s="315"/>
      <c r="E54" s="315" t="s">
        <v>844</v>
      </c>
      <c r="F54" s="315"/>
      <c r="G54" s="315"/>
      <c r="I54" s="315" t="s">
        <v>96</v>
      </c>
      <c r="J54" s="315"/>
      <c r="K54" s="315"/>
      <c r="M54" s="137" t="s">
        <v>0</v>
      </c>
      <c r="N54" s="137"/>
      <c r="O54" s="137"/>
    </row>
    <row r="55" spans="1:15" ht="15" customHeight="1" x14ac:dyDescent="0.35">
      <c r="A55" s="315"/>
      <c r="B55" s="315"/>
      <c r="C55" s="315"/>
      <c r="E55" s="315"/>
      <c r="F55" s="315"/>
      <c r="G55" s="315"/>
      <c r="I55" s="315"/>
      <c r="J55" s="315"/>
      <c r="K55" s="315"/>
      <c r="M55" s="137"/>
      <c r="N55" s="137"/>
      <c r="O55" s="137"/>
    </row>
    <row r="56" spans="1:15" ht="27" x14ac:dyDescent="0.35">
      <c r="B56" s="63"/>
      <c r="F56" s="63"/>
      <c r="J56" s="63"/>
      <c r="N56" s="63"/>
    </row>
    <row r="57" spans="1:15" x14ac:dyDescent="0.2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M57" s="5" t="s">
        <v>68</v>
      </c>
      <c r="N57" s="35" t="s">
        <v>73</v>
      </c>
      <c r="O57" s="35"/>
    </row>
    <row r="58" spans="1:15" x14ac:dyDescent="0.25">
      <c r="A58" s="140" t="s">
        <v>12</v>
      </c>
      <c r="B58" s="216">
        <v>95.54</v>
      </c>
      <c r="C58" s="8"/>
      <c r="E58" s="140" t="s">
        <v>12</v>
      </c>
      <c r="F58" s="216">
        <v>95.54</v>
      </c>
      <c r="G58" s="8"/>
      <c r="I58" s="8" t="s">
        <v>12</v>
      </c>
      <c r="J58" s="10"/>
      <c r="K58" s="8"/>
      <c r="M58" s="8" t="s">
        <v>12</v>
      </c>
      <c r="N58" s="10"/>
      <c r="O58" s="8"/>
    </row>
    <row r="59" spans="1:15" x14ac:dyDescent="0.25">
      <c r="A59" s="140" t="s">
        <v>69</v>
      </c>
      <c r="B59" s="216"/>
      <c r="C59" s="8"/>
      <c r="E59" s="140" t="s">
        <v>69</v>
      </c>
      <c r="F59" s="216"/>
      <c r="G59" s="8"/>
      <c r="I59" s="8" t="s">
        <v>69</v>
      </c>
      <c r="J59" s="10"/>
      <c r="K59" s="8"/>
      <c r="M59" s="8" t="s">
        <v>69</v>
      </c>
      <c r="N59" s="10"/>
      <c r="O59" s="8"/>
    </row>
    <row r="60" spans="1:15" x14ac:dyDescent="0.25">
      <c r="A60" s="111" t="s">
        <v>22</v>
      </c>
      <c r="B60" s="216">
        <v>59.1</v>
      </c>
      <c r="C60" s="8"/>
      <c r="E60" s="111" t="s">
        <v>22</v>
      </c>
      <c r="F60" s="216">
        <v>59.1</v>
      </c>
      <c r="G60" s="8"/>
      <c r="I60" s="8" t="s">
        <v>22</v>
      </c>
      <c r="J60" s="10"/>
      <c r="K60" s="8"/>
      <c r="M60" s="8" t="s">
        <v>22</v>
      </c>
      <c r="N60" s="10"/>
      <c r="O60" s="8"/>
    </row>
    <row r="61" spans="1:15" x14ac:dyDescent="0.25">
      <c r="A61" s="140" t="s">
        <v>13</v>
      </c>
      <c r="B61" s="216"/>
      <c r="C61" s="8"/>
      <c r="E61" s="140" t="s">
        <v>13</v>
      </c>
      <c r="F61" s="216"/>
      <c r="G61" s="8"/>
      <c r="I61" s="8" t="s">
        <v>13</v>
      </c>
      <c r="J61" s="10"/>
      <c r="K61" s="8"/>
      <c r="M61" s="8" t="s">
        <v>13</v>
      </c>
      <c r="N61" s="10"/>
      <c r="O61" s="8"/>
    </row>
    <row r="62" spans="1:15" x14ac:dyDescent="0.25">
      <c r="A62" s="140" t="s">
        <v>70</v>
      </c>
      <c r="B62" s="216">
        <v>98.8</v>
      </c>
      <c r="C62" s="8"/>
      <c r="E62" s="140" t="s">
        <v>70</v>
      </c>
      <c r="F62" s="216">
        <v>98.8</v>
      </c>
      <c r="G62" s="8"/>
      <c r="I62" s="8" t="s">
        <v>70</v>
      </c>
      <c r="J62" s="10"/>
      <c r="K62" s="8"/>
      <c r="M62" s="8" t="s">
        <v>70</v>
      </c>
      <c r="N62" s="10"/>
      <c r="O62" s="8"/>
    </row>
    <row r="63" spans="1:15" x14ac:dyDescent="0.25">
      <c r="A63" s="140" t="s">
        <v>23</v>
      </c>
      <c r="B63" s="216"/>
      <c r="C63" s="8"/>
      <c r="E63" s="140" t="s">
        <v>23</v>
      </c>
      <c r="F63" s="216"/>
      <c r="G63" s="8"/>
      <c r="I63" s="8" t="s">
        <v>23</v>
      </c>
      <c r="J63" s="10"/>
      <c r="K63" s="8"/>
      <c r="M63" s="8" t="s">
        <v>23</v>
      </c>
      <c r="N63" s="10"/>
      <c r="O63" s="8"/>
    </row>
    <row r="64" spans="1:15" x14ac:dyDescent="0.25">
      <c r="A64" s="111" t="s">
        <v>34</v>
      </c>
      <c r="B64" s="216">
        <v>59.1</v>
      </c>
      <c r="C64" s="8"/>
      <c r="E64" s="111" t="s">
        <v>34</v>
      </c>
      <c r="F64" s="216">
        <v>59.1</v>
      </c>
      <c r="G64" s="8"/>
      <c r="I64" s="8" t="s">
        <v>34</v>
      </c>
      <c r="J64" s="10"/>
      <c r="K64" s="8"/>
      <c r="M64" s="8" t="s">
        <v>34</v>
      </c>
      <c r="N64" s="10"/>
      <c r="O64" s="8"/>
    </row>
    <row r="65" spans="1:15" x14ac:dyDescent="0.25">
      <c r="A65" s="140" t="s">
        <v>273</v>
      </c>
      <c r="B65" s="216">
        <v>95.54</v>
      </c>
      <c r="C65" s="8"/>
      <c r="E65" s="140" t="s">
        <v>273</v>
      </c>
      <c r="F65" s="216">
        <v>95.54</v>
      </c>
      <c r="G65" s="8"/>
      <c r="I65" s="8" t="s">
        <v>71</v>
      </c>
      <c r="J65" s="10"/>
      <c r="K65" s="8"/>
      <c r="M65" s="8" t="s">
        <v>71</v>
      </c>
      <c r="N65" s="10"/>
      <c r="O65" s="8"/>
    </row>
    <row r="66" spans="1:15" x14ac:dyDescent="0.25">
      <c r="A66" s="140" t="s">
        <v>274</v>
      </c>
      <c r="B66" s="216"/>
      <c r="C66" s="8"/>
      <c r="E66" s="140" t="s">
        <v>274</v>
      </c>
      <c r="F66" s="216"/>
      <c r="G66" s="8"/>
      <c r="I66" s="8" t="s">
        <v>72</v>
      </c>
      <c r="J66" s="10"/>
      <c r="K66" s="8"/>
      <c r="M66" s="8" t="s">
        <v>72</v>
      </c>
      <c r="N66" s="10"/>
      <c r="O66" s="8"/>
    </row>
    <row r="67" spans="1:15" x14ac:dyDescent="0.25">
      <c r="A67" s="111" t="s">
        <v>275</v>
      </c>
      <c r="B67" s="216"/>
      <c r="C67" s="8"/>
      <c r="E67" s="111" t="s">
        <v>275</v>
      </c>
      <c r="F67" s="216"/>
      <c r="G67" s="8"/>
      <c r="I67" s="8"/>
      <c r="J67" s="10"/>
      <c r="K67" s="8"/>
      <c r="M67" s="8"/>
      <c r="N67" s="10"/>
      <c r="O67" s="8"/>
    </row>
    <row r="68" spans="1:15" x14ac:dyDescent="0.25">
      <c r="A68" s="111" t="s">
        <v>214</v>
      </c>
      <c r="B68" s="216">
        <v>59.1</v>
      </c>
      <c r="C68" s="8"/>
      <c r="E68" s="111" t="s">
        <v>214</v>
      </c>
      <c r="F68" s="216">
        <v>59.1</v>
      </c>
      <c r="G68" s="8"/>
      <c r="I68" s="8"/>
      <c r="J68" s="10"/>
      <c r="K68" s="8"/>
      <c r="M68" s="8"/>
      <c r="N68" s="10"/>
      <c r="O68" s="8"/>
    </row>
    <row r="69" spans="1:15" x14ac:dyDescent="0.25">
      <c r="A69" s="111" t="s">
        <v>782</v>
      </c>
      <c r="B69" s="216">
        <v>49.18</v>
      </c>
      <c r="C69" s="8"/>
      <c r="E69" s="111" t="s">
        <v>782</v>
      </c>
      <c r="F69" s="216">
        <v>49.18</v>
      </c>
      <c r="G69" s="8"/>
      <c r="I69" s="8"/>
      <c r="J69" s="10"/>
      <c r="K69" s="8"/>
      <c r="M69" s="8"/>
      <c r="N69" s="10"/>
      <c r="O69" s="8"/>
    </row>
    <row r="70" spans="1:15" x14ac:dyDescent="0.25">
      <c r="A70" s="111" t="s">
        <v>349</v>
      </c>
      <c r="B70" s="216">
        <v>59.1</v>
      </c>
      <c r="C70" s="8"/>
      <c r="E70" s="111" t="s">
        <v>349</v>
      </c>
      <c r="F70" s="216">
        <v>37.020000000000003</v>
      </c>
      <c r="G70" s="8"/>
      <c r="I70" s="8"/>
      <c r="J70" s="10"/>
      <c r="K70" s="8"/>
      <c r="M70" s="8"/>
      <c r="N70" s="10"/>
      <c r="O70" s="8"/>
    </row>
    <row r="71" spans="1:15" x14ac:dyDescent="0.25">
      <c r="A71" s="111" t="s">
        <v>443</v>
      </c>
      <c r="B71" s="216">
        <v>59.1</v>
      </c>
      <c r="C71" s="8"/>
      <c r="E71" s="111" t="s">
        <v>443</v>
      </c>
      <c r="F71" s="216">
        <v>59.1</v>
      </c>
      <c r="G71" s="8"/>
      <c r="I71" s="8" t="s">
        <v>40</v>
      </c>
      <c r="J71" s="10">
        <f>SUM(J58:J70)</f>
        <v>0</v>
      </c>
      <c r="K71" s="8"/>
      <c r="M71" s="8" t="s">
        <v>40</v>
      </c>
      <c r="N71" s="10">
        <f>SUM(N58:N70)</f>
        <v>0</v>
      </c>
      <c r="O71" s="8"/>
    </row>
    <row r="72" spans="1:15" x14ac:dyDescent="0.25">
      <c r="A72" s="111" t="s">
        <v>350</v>
      </c>
      <c r="B72" s="216">
        <v>59.1</v>
      </c>
      <c r="C72" s="8"/>
      <c r="E72" s="111" t="s">
        <v>350</v>
      </c>
      <c r="F72" s="216">
        <v>59.1</v>
      </c>
      <c r="G72" s="8"/>
    </row>
    <row r="73" spans="1:15" x14ac:dyDescent="0.25">
      <c r="A73" s="8" t="s">
        <v>552</v>
      </c>
      <c r="B73" s="216"/>
      <c r="C73" s="8"/>
      <c r="E73" s="8" t="s">
        <v>552</v>
      </c>
      <c r="F73" s="216"/>
      <c r="G73" s="8"/>
    </row>
    <row r="74" spans="1:15" x14ac:dyDescent="0.25">
      <c r="A74" s="8" t="s">
        <v>444</v>
      </c>
      <c r="B74" s="216">
        <v>59.1</v>
      </c>
      <c r="C74" s="8"/>
      <c r="E74" s="8" t="s">
        <v>444</v>
      </c>
      <c r="F74" s="216">
        <v>59.1</v>
      </c>
      <c r="G74" s="8"/>
    </row>
    <row r="75" spans="1:15" x14ac:dyDescent="0.25">
      <c r="A75" s="111" t="s">
        <v>549</v>
      </c>
      <c r="B75" s="216"/>
      <c r="C75" s="8"/>
      <c r="E75" s="111" t="s">
        <v>549</v>
      </c>
      <c r="F75" s="216"/>
      <c r="G75" s="8"/>
    </row>
    <row r="76" spans="1:15" x14ac:dyDescent="0.25">
      <c r="A76" s="111" t="s">
        <v>571</v>
      </c>
      <c r="B76" s="216">
        <v>59.1</v>
      </c>
      <c r="C76" s="8"/>
      <c r="E76" s="111" t="s">
        <v>571</v>
      </c>
      <c r="F76" s="216">
        <v>24.78</v>
      </c>
      <c r="G76" s="8"/>
    </row>
    <row r="77" spans="1:15" x14ac:dyDescent="0.25">
      <c r="A77" s="8" t="s">
        <v>563</v>
      </c>
      <c r="B77" s="216"/>
      <c r="C77" s="8"/>
      <c r="E77" s="8" t="s">
        <v>563</v>
      </c>
      <c r="F77" s="216"/>
      <c r="G77" s="8"/>
    </row>
    <row r="78" spans="1:15" x14ac:dyDescent="0.25">
      <c r="A78" s="8"/>
      <c r="B78" s="216"/>
      <c r="C78" s="8"/>
      <c r="E78" s="8"/>
      <c r="F78" s="216"/>
      <c r="G78" s="8"/>
    </row>
    <row r="79" spans="1:15" x14ac:dyDescent="0.25">
      <c r="A79" s="8" t="s">
        <v>40</v>
      </c>
      <c r="B79" s="10">
        <f>SUM(B58:B78)</f>
        <v>811.86000000000013</v>
      </c>
      <c r="C79" s="8"/>
      <c r="E79" s="8" t="s">
        <v>40</v>
      </c>
      <c r="F79" s="10">
        <f>SUM(F58:F78)</f>
        <v>755.46</v>
      </c>
      <c r="G79" s="8"/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S66"/>
  <sheetViews>
    <sheetView topLeftCell="A42" workbookViewId="0">
      <selection activeCell="G53" sqref="G53"/>
    </sheetView>
  </sheetViews>
  <sheetFormatPr baseColWidth="10" defaultRowHeight="15" x14ac:dyDescent="0.25"/>
  <cols>
    <col min="2" max="2" width="26.5703125" customWidth="1"/>
    <col min="7" max="7" width="30.85546875" customWidth="1"/>
    <col min="8" max="8" width="9.85546875" customWidth="1"/>
    <col min="12" max="12" width="29" customWidth="1"/>
    <col min="17" max="17" width="30.85546875" customWidth="1"/>
  </cols>
  <sheetData>
    <row r="1" spans="2:19" x14ac:dyDescent="0.25">
      <c r="B1" s="315" t="s">
        <v>24</v>
      </c>
      <c r="C1" s="315"/>
      <c r="D1" s="315"/>
      <c r="G1" s="315" t="s">
        <v>87</v>
      </c>
      <c r="H1" s="315"/>
      <c r="I1" s="315"/>
      <c r="L1" s="315" t="s">
        <v>88</v>
      </c>
      <c r="M1" s="315"/>
      <c r="N1" s="315"/>
      <c r="Q1" s="315" t="s">
        <v>103</v>
      </c>
      <c r="R1" s="315"/>
      <c r="S1" s="315"/>
    </row>
    <row r="2" spans="2:19" x14ac:dyDescent="0.25">
      <c r="B2" s="315"/>
      <c r="C2" s="315"/>
      <c r="D2" s="315"/>
      <c r="G2" s="315"/>
      <c r="H2" s="315"/>
      <c r="I2" s="315"/>
      <c r="L2" s="315"/>
      <c r="M2" s="315"/>
      <c r="N2" s="315"/>
      <c r="Q2" s="315"/>
      <c r="R2" s="315"/>
      <c r="S2" s="315"/>
    </row>
    <row r="3" spans="2:19" ht="27" x14ac:dyDescent="0.35">
      <c r="C3" s="63"/>
      <c r="H3" s="63"/>
      <c r="M3" s="63"/>
      <c r="R3" s="63"/>
    </row>
    <row r="4" spans="2:19" x14ac:dyDescent="0.25">
      <c r="B4" s="5" t="s">
        <v>186</v>
      </c>
      <c r="C4" s="35" t="s">
        <v>157</v>
      </c>
      <c r="D4" s="35"/>
      <c r="G4" s="5" t="s">
        <v>186</v>
      </c>
      <c r="H4" s="35" t="s">
        <v>157</v>
      </c>
      <c r="I4" s="35"/>
      <c r="L4" s="5" t="s">
        <v>186</v>
      </c>
      <c r="M4" s="35" t="s">
        <v>157</v>
      </c>
      <c r="N4" s="35"/>
      <c r="Q4" s="5" t="s">
        <v>186</v>
      </c>
      <c r="R4" s="35" t="s">
        <v>157</v>
      </c>
      <c r="S4" s="35"/>
    </row>
    <row r="5" spans="2:19" x14ac:dyDescent="0.25">
      <c r="B5" s="8" t="s">
        <v>187</v>
      </c>
      <c r="C5" s="74">
        <v>100</v>
      </c>
      <c r="D5" s="8"/>
      <c r="G5" s="8" t="s">
        <v>232</v>
      </c>
      <c r="H5" s="74">
        <v>60</v>
      </c>
      <c r="I5" s="28">
        <v>44959</v>
      </c>
      <c r="L5" s="28" t="s">
        <v>361</v>
      </c>
      <c r="M5" s="74">
        <v>131.19999999999999</v>
      </c>
      <c r="N5" s="8"/>
      <c r="Q5" s="28"/>
      <c r="R5" s="74"/>
      <c r="S5" s="8"/>
    </row>
    <row r="6" spans="2:19" x14ac:dyDescent="0.25">
      <c r="B6" s="8" t="s">
        <v>228</v>
      </c>
      <c r="C6" s="74">
        <v>90</v>
      </c>
      <c r="D6" s="8"/>
      <c r="G6" s="8" t="s">
        <v>252</v>
      </c>
      <c r="H6" s="74">
        <v>30</v>
      </c>
      <c r="I6" s="8"/>
      <c r="L6" s="8"/>
      <c r="M6" s="74"/>
      <c r="N6" s="8"/>
      <c r="Q6" s="8" t="s">
        <v>366</v>
      </c>
      <c r="R6" s="74">
        <v>100</v>
      </c>
      <c r="S6" s="8"/>
    </row>
    <row r="7" spans="2:19" x14ac:dyDescent="0.25">
      <c r="B7" s="8" t="s">
        <v>371</v>
      </c>
      <c r="C7" s="75">
        <v>200</v>
      </c>
      <c r="D7" s="8"/>
      <c r="G7" s="8" t="s">
        <v>272</v>
      </c>
      <c r="H7" s="75">
        <v>25</v>
      </c>
      <c r="I7" s="8"/>
      <c r="L7" s="8" t="s">
        <v>367</v>
      </c>
      <c r="M7" s="75">
        <v>100</v>
      </c>
      <c r="N7" s="8"/>
      <c r="Q7" s="8" t="s">
        <v>367</v>
      </c>
      <c r="R7" s="75">
        <v>100</v>
      </c>
      <c r="S7" s="8"/>
    </row>
    <row r="8" spans="2:19" x14ac:dyDescent="0.25">
      <c r="B8" s="8"/>
      <c r="C8" s="74"/>
      <c r="D8" s="8"/>
      <c r="G8" s="8" t="s">
        <v>288</v>
      </c>
      <c r="H8" s="74">
        <v>50</v>
      </c>
      <c r="I8" s="8"/>
      <c r="L8" s="8" t="s">
        <v>368</v>
      </c>
      <c r="M8" s="74">
        <v>60.48</v>
      </c>
      <c r="N8" s="8"/>
      <c r="Q8" s="8" t="s">
        <v>368</v>
      </c>
      <c r="R8" s="74">
        <v>59.25</v>
      </c>
      <c r="S8" s="8"/>
    </row>
    <row r="9" spans="2:19" x14ac:dyDescent="0.25">
      <c r="B9" s="8"/>
      <c r="C9" s="75"/>
      <c r="D9" s="8"/>
      <c r="G9" s="8" t="s">
        <v>289</v>
      </c>
      <c r="H9" s="75">
        <v>310</v>
      </c>
      <c r="I9" s="8"/>
      <c r="L9" s="8" t="s">
        <v>369</v>
      </c>
      <c r="M9" s="75">
        <v>96.92</v>
      </c>
      <c r="N9" s="8"/>
      <c r="Q9" s="8" t="s">
        <v>369</v>
      </c>
      <c r="R9" s="75">
        <v>95.69</v>
      </c>
      <c r="S9" s="8"/>
    </row>
    <row r="10" spans="2:19" x14ac:dyDescent="0.25">
      <c r="B10" s="8"/>
      <c r="C10" s="74"/>
      <c r="D10" s="8"/>
      <c r="G10" s="8" t="s">
        <v>296</v>
      </c>
      <c r="H10" s="74">
        <v>55</v>
      </c>
      <c r="I10" s="8"/>
      <c r="L10" s="8" t="s">
        <v>370</v>
      </c>
      <c r="M10" s="74">
        <v>60.48</v>
      </c>
      <c r="N10" s="8"/>
      <c r="Q10" s="8" t="s">
        <v>370</v>
      </c>
      <c r="R10" s="74">
        <v>59.25</v>
      </c>
      <c r="S10" s="8"/>
    </row>
    <row r="11" spans="2:19" x14ac:dyDescent="0.25">
      <c r="B11" s="8"/>
      <c r="C11" s="75"/>
      <c r="D11" s="8"/>
      <c r="G11" s="8" t="s">
        <v>303</v>
      </c>
      <c r="H11" s="75">
        <v>100</v>
      </c>
      <c r="I11" s="8"/>
      <c r="L11" s="8" t="s">
        <v>396</v>
      </c>
      <c r="M11" s="75">
        <v>100</v>
      </c>
      <c r="N11" s="8"/>
      <c r="Q11" s="8" t="s">
        <v>462</v>
      </c>
      <c r="R11" s="75">
        <v>20</v>
      </c>
      <c r="S11" s="8"/>
    </row>
    <row r="12" spans="2:19" x14ac:dyDescent="0.25">
      <c r="B12" s="8"/>
      <c r="C12" s="74"/>
      <c r="D12" s="8"/>
      <c r="G12" s="8"/>
      <c r="H12" s="74"/>
      <c r="I12" s="8"/>
      <c r="L12" s="8" t="s">
        <v>417</v>
      </c>
      <c r="M12" s="74">
        <v>60</v>
      </c>
      <c r="N12" s="8"/>
      <c r="Q12" s="8" t="s">
        <v>463</v>
      </c>
      <c r="R12" s="74">
        <v>20</v>
      </c>
      <c r="S12" s="8"/>
    </row>
    <row r="13" spans="2:19" x14ac:dyDescent="0.25">
      <c r="B13" s="8"/>
      <c r="C13" s="74"/>
      <c r="D13" s="8"/>
      <c r="G13" s="8" t="s">
        <v>368</v>
      </c>
      <c r="H13" s="74">
        <v>60.48</v>
      </c>
      <c r="I13" s="8"/>
      <c r="L13" s="8" t="s">
        <v>417</v>
      </c>
      <c r="M13" s="74">
        <v>30</v>
      </c>
      <c r="N13" s="8"/>
      <c r="Q13" s="8" t="s">
        <v>479</v>
      </c>
      <c r="R13" s="75">
        <v>15</v>
      </c>
      <c r="S13" s="8"/>
    </row>
    <row r="14" spans="2:19" x14ac:dyDescent="0.25">
      <c r="B14" s="8"/>
      <c r="C14" s="75"/>
      <c r="D14" s="8"/>
      <c r="G14" s="8" t="s">
        <v>369</v>
      </c>
      <c r="H14" s="75">
        <v>96.92</v>
      </c>
      <c r="I14" s="8"/>
      <c r="L14" s="8" t="s">
        <v>436</v>
      </c>
      <c r="M14" s="75">
        <v>120</v>
      </c>
      <c r="N14" s="8"/>
      <c r="Q14" s="8"/>
      <c r="R14" s="8"/>
      <c r="S14" s="8"/>
    </row>
    <row r="15" spans="2:19" x14ac:dyDescent="0.25">
      <c r="B15" s="8"/>
      <c r="C15" s="10"/>
      <c r="D15" s="8"/>
      <c r="G15" s="8" t="s">
        <v>370</v>
      </c>
      <c r="H15" s="74">
        <v>60.48</v>
      </c>
      <c r="I15" s="8"/>
      <c r="L15" s="8"/>
      <c r="M15" s="10"/>
      <c r="N15" s="8"/>
      <c r="Q15" s="8"/>
      <c r="R15" s="10"/>
      <c r="S15" s="8"/>
    </row>
    <row r="16" spans="2:19" x14ac:dyDescent="0.25">
      <c r="B16" s="8"/>
      <c r="C16" s="10"/>
      <c r="D16" s="8"/>
      <c r="G16" s="8"/>
      <c r="H16" s="10"/>
      <c r="I16" s="8"/>
      <c r="L16" s="8"/>
      <c r="M16" s="10"/>
      <c r="N16" s="8"/>
      <c r="Q16" s="8"/>
      <c r="R16" s="10"/>
      <c r="S16" s="8"/>
    </row>
    <row r="17" spans="2:19" x14ac:dyDescent="0.25">
      <c r="B17" s="8"/>
      <c r="C17" s="10"/>
      <c r="D17" s="8"/>
      <c r="G17" s="8"/>
      <c r="H17" s="10"/>
      <c r="I17" s="8"/>
      <c r="L17" s="8"/>
      <c r="M17" s="10"/>
      <c r="N17" s="8"/>
      <c r="Q17" s="8"/>
      <c r="R17" s="10"/>
      <c r="S17" s="8"/>
    </row>
    <row r="18" spans="2:19" x14ac:dyDescent="0.25">
      <c r="B18" s="8" t="s">
        <v>40</v>
      </c>
      <c r="C18" s="10">
        <f>SUM(C5:C17)</f>
        <v>390</v>
      </c>
      <c r="D18" s="8"/>
      <c r="G18" s="8" t="s">
        <v>40</v>
      </c>
      <c r="H18" s="10">
        <f>SUM(H5:H17)</f>
        <v>847.88</v>
      </c>
      <c r="I18" s="8"/>
      <c r="L18" s="8" t="s">
        <v>40</v>
      </c>
      <c r="M18" s="10">
        <f>SUM(M5:M17)</f>
        <v>759.08</v>
      </c>
      <c r="N18" s="8"/>
      <c r="Q18" s="8" t="s">
        <v>40</v>
      </c>
      <c r="R18" s="10">
        <f>SUM(R5:R17)</f>
        <v>469.19</v>
      </c>
      <c r="S18" s="8"/>
    </row>
    <row r="22" spans="2:19" ht="15" customHeight="1" x14ac:dyDescent="0.25">
      <c r="B22" s="315" t="s">
        <v>97</v>
      </c>
      <c r="C22" s="315"/>
      <c r="D22" s="315"/>
      <c r="G22" s="315" t="s">
        <v>91</v>
      </c>
      <c r="H22" s="315"/>
      <c r="I22" s="315"/>
      <c r="L22" s="315" t="s">
        <v>92</v>
      </c>
      <c r="M22" s="315"/>
      <c r="N22" s="315"/>
      <c r="Q22" s="315" t="s">
        <v>93</v>
      </c>
      <c r="R22" s="315"/>
      <c r="S22" s="315"/>
    </row>
    <row r="23" spans="2:19" ht="15" customHeight="1" x14ac:dyDescent="0.25">
      <c r="B23" s="315"/>
      <c r="C23" s="315"/>
      <c r="D23" s="315"/>
      <c r="G23" s="315"/>
      <c r="H23" s="315"/>
      <c r="I23" s="315"/>
      <c r="L23" s="315"/>
      <c r="M23" s="315"/>
      <c r="N23" s="315"/>
      <c r="Q23" s="315"/>
      <c r="R23" s="315"/>
      <c r="S23" s="315"/>
    </row>
    <row r="24" spans="2:19" ht="27" x14ac:dyDescent="0.35">
      <c r="C24" s="63"/>
      <c r="H24" s="63"/>
      <c r="M24" s="63"/>
      <c r="R24" s="63"/>
    </row>
    <row r="25" spans="2:19" x14ac:dyDescent="0.25">
      <c r="B25" s="5" t="s">
        <v>186</v>
      </c>
      <c r="C25" s="35" t="s">
        <v>157</v>
      </c>
      <c r="D25" s="35"/>
      <c r="G25" s="5" t="s">
        <v>186</v>
      </c>
      <c r="H25" s="35" t="s">
        <v>157</v>
      </c>
      <c r="I25" s="35" t="s">
        <v>637</v>
      </c>
      <c r="L25" s="5" t="s">
        <v>186</v>
      </c>
      <c r="M25" s="35" t="s">
        <v>157</v>
      </c>
      <c r="N25" s="35"/>
      <c r="P25" s="35" t="s">
        <v>1</v>
      </c>
      <c r="Q25" s="5" t="s">
        <v>186</v>
      </c>
      <c r="R25" s="35" t="s">
        <v>157</v>
      </c>
      <c r="S25" s="35"/>
    </row>
    <row r="26" spans="2:19" x14ac:dyDescent="0.25">
      <c r="B26" s="8" t="s">
        <v>508</v>
      </c>
      <c r="C26" s="74">
        <v>100</v>
      </c>
      <c r="D26" s="8"/>
      <c r="G26" s="8" t="s">
        <v>601</v>
      </c>
      <c r="H26" s="74">
        <v>100</v>
      </c>
      <c r="I26" s="8"/>
      <c r="L26" s="8" t="s">
        <v>699</v>
      </c>
      <c r="M26" s="74">
        <v>20</v>
      </c>
      <c r="N26" s="8"/>
      <c r="P26" s="8"/>
      <c r="Q26" s="28" t="s">
        <v>778</v>
      </c>
      <c r="R26" s="74">
        <v>95.53</v>
      </c>
      <c r="S26" s="8"/>
    </row>
    <row r="27" spans="2:19" x14ac:dyDescent="0.25">
      <c r="B27" s="8"/>
      <c r="C27" s="74"/>
      <c r="D27" s="8"/>
      <c r="G27" s="8" t="s">
        <v>605</v>
      </c>
      <c r="H27" s="74">
        <v>10</v>
      </c>
      <c r="I27" s="8"/>
      <c r="L27" s="8" t="s">
        <v>668</v>
      </c>
      <c r="M27" s="74">
        <v>95.61</v>
      </c>
      <c r="N27" s="8"/>
      <c r="P27" s="8"/>
      <c r="Q27" s="8" t="s">
        <v>779</v>
      </c>
      <c r="R27" s="74">
        <v>59.09</v>
      </c>
      <c r="S27" s="8"/>
    </row>
    <row r="28" spans="2:19" x14ac:dyDescent="0.25">
      <c r="B28" s="8" t="s">
        <v>509</v>
      </c>
      <c r="C28" s="75">
        <v>10</v>
      </c>
      <c r="D28" s="8"/>
      <c r="G28" s="8" t="s">
        <v>638</v>
      </c>
      <c r="H28" s="75">
        <v>40</v>
      </c>
      <c r="I28" s="8"/>
      <c r="L28" s="8" t="s">
        <v>669</v>
      </c>
      <c r="M28" s="75">
        <v>59.14</v>
      </c>
      <c r="N28" s="8"/>
      <c r="P28" s="8"/>
      <c r="Q28" s="8" t="s">
        <v>780</v>
      </c>
      <c r="R28" s="75">
        <v>59.09</v>
      </c>
      <c r="S28" s="8"/>
    </row>
    <row r="29" spans="2:19" x14ac:dyDescent="0.25">
      <c r="B29" s="8" t="s">
        <v>521</v>
      </c>
      <c r="C29" s="74">
        <v>50</v>
      </c>
      <c r="D29" s="8"/>
      <c r="G29" s="8" t="s">
        <v>629</v>
      </c>
      <c r="H29" s="74">
        <v>20</v>
      </c>
      <c r="I29" s="8"/>
      <c r="L29" s="8" t="s">
        <v>549</v>
      </c>
      <c r="M29" s="74">
        <v>59.14</v>
      </c>
      <c r="N29" s="8"/>
      <c r="P29" s="8"/>
      <c r="Q29" s="8" t="s">
        <v>781</v>
      </c>
      <c r="R29" s="74">
        <v>59.09</v>
      </c>
      <c r="S29" s="8"/>
    </row>
    <row r="30" spans="2:19" x14ac:dyDescent="0.25">
      <c r="B30" s="8" t="s">
        <v>522</v>
      </c>
      <c r="C30" s="75">
        <v>20</v>
      </c>
      <c r="D30" s="8"/>
      <c r="G30" s="8" t="s">
        <v>636</v>
      </c>
      <c r="H30" s="75">
        <v>100</v>
      </c>
      <c r="I30" s="8">
        <v>1326</v>
      </c>
      <c r="L30" s="8" t="s">
        <v>670</v>
      </c>
      <c r="M30" s="75">
        <v>59.14</v>
      </c>
      <c r="N30" s="8"/>
      <c r="P30" s="28">
        <v>45149</v>
      </c>
      <c r="Q30" s="8" t="s">
        <v>810</v>
      </c>
      <c r="R30" s="75">
        <v>657.15</v>
      </c>
      <c r="S30" s="8"/>
    </row>
    <row r="31" spans="2:19" x14ac:dyDescent="0.25">
      <c r="B31" s="8" t="s">
        <v>523</v>
      </c>
      <c r="C31" s="74">
        <v>10</v>
      </c>
      <c r="D31" s="8"/>
      <c r="G31" s="8" t="s">
        <v>640</v>
      </c>
      <c r="H31" s="74">
        <v>31.25</v>
      </c>
      <c r="I31" s="8"/>
      <c r="L31" s="8" t="s">
        <v>704</v>
      </c>
      <c r="M31" s="74">
        <v>100</v>
      </c>
      <c r="N31" s="8"/>
      <c r="P31" s="28">
        <v>45146</v>
      </c>
      <c r="Q31" s="8" t="s">
        <v>831</v>
      </c>
      <c r="R31" s="74">
        <v>350</v>
      </c>
      <c r="S31" s="8"/>
    </row>
    <row r="32" spans="2:19" x14ac:dyDescent="0.25">
      <c r="B32" s="8" t="s">
        <v>524</v>
      </c>
      <c r="C32" s="75">
        <v>7</v>
      </c>
      <c r="D32" s="8"/>
      <c r="G32" s="28" t="s">
        <v>645</v>
      </c>
      <c r="H32" s="75">
        <v>100</v>
      </c>
      <c r="I32" s="8"/>
      <c r="L32" s="8" t="s">
        <v>716</v>
      </c>
      <c r="M32" s="75">
        <v>50</v>
      </c>
      <c r="N32" s="8"/>
      <c r="P32" s="28">
        <v>45149</v>
      </c>
      <c r="Q32" s="8" t="s">
        <v>811</v>
      </c>
      <c r="R32" s="75">
        <v>3150.79</v>
      </c>
      <c r="S32" s="8"/>
    </row>
    <row r="33" spans="1:19" x14ac:dyDescent="0.25">
      <c r="B33" s="8" t="s">
        <v>548</v>
      </c>
      <c r="C33" s="74">
        <v>58.92</v>
      </c>
      <c r="D33" s="8"/>
      <c r="G33" s="8" t="s">
        <v>605</v>
      </c>
      <c r="H33" s="74">
        <v>10</v>
      </c>
      <c r="I33" s="8"/>
      <c r="L33" s="8" t="s">
        <v>636</v>
      </c>
      <c r="M33" s="74">
        <v>100</v>
      </c>
      <c r="N33" s="8"/>
      <c r="P33" s="28">
        <v>45155</v>
      </c>
      <c r="Q33" s="8" t="s">
        <v>812</v>
      </c>
      <c r="R33" s="74">
        <v>160</v>
      </c>
      <c r="S33" s="8"/>
    </row>
    <row r="34" spans="1:19" x14ac:dyDescent="0.25">
      <c r="B34" s="8" t="s">
        <v>550</v>
      </c>
      <c r="C34" s="74">
        <v>58.92</v>
      </c>
      <c r="D34" s="8"/>
      <c r="G34" s="8" t="s">
        <v>654</v>
      </c>
      <c r="H34" s="74">
        <v>50</v>
      </c>
      <c r="I34" s="8"/>
      <c r="L34" s="8" t="s">
        <v>748</v>
      </c>
      <c r="M34" s="74">
        <v>17</v>
      </c>
      <c r="N34" s="8"/>
      <c r="P34" s="28">
        <v>45155</v>
      </c>
      <c r="Q34" s="8" t="s">
        <v>813</v>
      </c>
      <c r="R34" s="74">
        <v>73.599999999999994</v>
      </c>
      <c r="S34" s="8"/>
    </row>
    <row r="35" spans="1:19" x14ac:dyDescent="0.25">
      <c r="B35" s="8" t="s">
        <v>551</v>
      </c>
      <c r="C35" s="75">
        <v>40.21</v>
      </c>
      <c r="D35" s="8"/>
      <c r="G35" s="8" t="s">
        <v>661</v>
      </c>
      <c r="H35" s="75">
        <v>8.9499999999999993</v>
      </c>
      <c r="I35" s="8"/>
      <c r="L35" s="8" t="s">
        <v>749</v>
      </c>
      <c r="M35" s="75">
        <v>5</v>
      </c>
      <c r="N35" s="8"/>
      <c r="P35" s="28">
        <v>45156</v>
      </c>
      <c r="Q35" s="8" t="s">
        <v>815</v>
      </c>
      <c r="R35" s="75">
        <v>217</v>
      </c>
      <c r="S35" s="8"/>
    </row>
    <row r="36" spans="1:19" x14ac:dyDescent="0.25">
      <c r="B36" s="8" t="s">
        <v>553</v>
      </c>
      <c r="C36" s="10">
        <v>95.36</v>
      </c>
      <c r="D36" s="8"/>
      <c r="G36" s="8" t="s">
        <v>665</v>
      </c>
      <c r="H36" s="75">
        <v>15</v>
      </c>
      <c r="I36" s="8"/>
      <c r="L36" s="8" t="s">
        <v>847</v>
      </c>
      <c r="M36" s="75">
        <v>52.59</v>
      </c>
      <c r="N36" s="8"/>
      <c r="P36" s="28">
        <v>45167</v>
      </c>
      <c r="Q36" s="8" t="s">
        <v>832</v>
      </c>
      <c r="R36" s="75">
        <v>150</v>
      </c>
      <c r="S36" s="8"/>
    </row>
    <row r="37" spans="1:19" x14ac:dyDescent="0.25">
      <c r="B37" s="8" t="s">
        <v>523</v>
      </c>
      <c r="C37" s="10">
        <v>10</v>
      </c>
      <c r="D37" s="8"/>
      <c r="G37" s="8" t="s">
        <v>671</v>
      </c>
      <c r="H37" s="10">
        <v>95.57</v>
      </c>
      <c r="I37" s="8"/>
      <c r="L37" s="8"/>
      <c r="M37" s="75"/>
      <c r="N37" s="8"/>
      <c r="P37" s="28">
        <v>45167</v>
      </c>
      <c r="Q37" s="8" t="s">
        <v>834</v>
      </c>
      <c r="R37" s="75">
        <v>100</v>
      </c>
      <c r="S37" s="8"/>
    </row>
    <row r="38" spans="1:19" x14ac:dyDescent="0.25">
      <c r="B38" s="8" t="s">
        <v>581</v>
      </c>
      <c r="C38" s="75">
        <v>60</v>
      </c>
      <c r="D38" s="8"/>
      <c r="G38" s="8" t="s">
        <v>672</v>
      </c>
      <c r="H38" s="75">
        <v>59.13</v>
      </c>
      <c r="I38" s="8"/>
      <c r="L38" s="8"/>
      <c r="M38" s="75"/>
      <c r="N38" s="8"/>
      <c r="P38" s="28">
        <v>45169</v>
      </c>
      <c r="Q38" s="8" t="s">
        <v>842</v>
      </c>
      <c r="R38" s="75">
        <v>821.55</v>
      </c>
      <c r="S38" s="8"/>
    </row>
    <row r="39" spans="1:19" x14ac:dyDescent="0.25">
      <c r="B39" s="8" t="s">
        <v>582</v>
      </c>
      <c r="C39" s="10">
        <v>10</v>
      </c>
      <c r="D39" s="8"/>
      <c r="G39" s="8" t="s">
        <v>550</v>
      </c>
      <c r="H39" s="10">
        <v>59.13</v>
      </c>
      <c r="I39" s="8"/>
      <c r="L39" s="8"/>
      <c r="M39" s="10"/>
      <c r="N39" s="8"/>
      <c r="P39" s="28">
        <v>45169</v>
      </c>
      <c r="Q39" s="8" t="s">
        <v>846</v>
      </c>
      <c r="R39" s="10">
        <v>53</v>
      </c>
      <c r="S39" s="8"/>
    </row>
    <row r="40" spans="1:19" x14ac:dyDescent="0.25">
      <c r="B40" s="8" t="s">
        <v>583</v>
      </c>
      <c r="C40" s="10">
        <v>224</v>
      </c>
      <c r="D40" s="8"/>
      <c r="G40" s="8"/>
      <c r="H40" s="10"/>
      <c r="I40" s="8"/>
      <c r="L40" s="8"/>
      <c r="M40" s="10"/>
      <c r="N40" s="8"/>
      <c r="P40" s="28">
        <v>45159</v>
      </c>
      <c r="Q40" s="8" t="s">
        <v>848</v>
      </c>
      <c r="R40" s="10">
        <v>90</v>
      </c>
      <c r="S40" s="8"/>
    </row>
    <row r="41" spans="1:19" x14ac:dyDescent="0.25">
      <c r="B41" s="8" t="s">
        <v>593</v>
      </c>
      <c r="C41" s="10">
        <v>50</v>
      </c>
      <c r="D41" s="8"/>
      <c r="G41" s="8"/>
      <c r="H41" s="10"/>
      <c r="I41" s="8"/>
      <c r="L41" s="8"/>
      <c r="M41" s="10"/>
      <c r="N41" s="8"/>
      <c r="P41" s="28">
        <v>45159</v>
      </c>
      <c r="Q41" s="8" t="s">
        <v>849</v>
      </c>
      <c r="R41" s="10">
        <v>30.24</v>
      </c>
      <c r="S41" s="8"/>
    </row>
    <row r="42" spans="1:19" x14ac:dyDescent="0.25">
      <c r="B42" s="8" t="s">
        <v>40</v>
      </c>
      <c r="C42" s="10">
        <f>SUM(C26:C41)</f>
        <v>804.41000000000008</v>
      </c>
      <c r="D42" s="8"/>
      <c r="G42" s="8" t="s">
        <v>40</v>
      </c>
      <c r="H42" s="10">
        <f>SUM(H26:H41)</f>
        <v>699.03</v>
      </c>
      <c r="I42" s="8"/>
      <c r="L42" s="8" t="s">
        <v>40</v>
      </c>
      <c r="M42" s="10">
        <f>SUM(M26:M41)</f>
        <v>617.62</v>
      </c>
      <c r="N42" s="8"/>
      <c r="P42" s="8"/>
      <c r="Q42" s="8" t="s">
        <v>40</v>
      </c>
      <c r="R42" s="10">
        <f>SUM(R26:R41)</f>
        <v>6126.13</v>
      </c>
      <c r="S42" s="8"/>
    </row>
    <row r="45" spans="1:19" x14ac:dyDescent="0.25">
      <c r="B45" s="315" t="s">
        <v>94</v>
      </c>
      <c r="C45" s="315"/>
      <c r="D45" s="315"/>
      <c r="G45" s="315" t="s">
        <v>99</v>
      </c>
      <c r="H45" s="315"/>
      <c r="I45" s="315"/>
      <c r="L45" s="315" t="s">
        <v>96</v>
      </c>
      <c r="M45" s="315"/>
      <c r="N45" s="315"/>
      <c r="Q45" s="315" t="s">
        <v>0</v>
      </c>
      <c r="R45" s="315"/>
      <c r="S45" s="315"/>
    </row>
    <row r="46" spans="1:19" x14ac:dyDescent="0.25">
      <c r="B46" s="315"/>
      <c r="C46" s="315"/>
      <c r="D46" s="315"/>
      <c r="G46" s="315"/>
      <c r="H46" s="315"/>
      <c r="I46" s="315"/>
      <c r="L46" s="315"/>
      <c r="M46" s="315"/>
      <c r="N46" s="315"/>
      <c r="Q46" s="315"/>
      <c r="R46" s="315"/>
      <c r="S46" s="315"/>
    </row>
    <row r="47" spans="1:19" ht="27" x14ac:dyDescent="0.35">
      <c r="C47" s="264"/>
      <c r="H47" s="63"/>
      <c r="M47" s="63"/>
      <c r="R47" s="63"/>
    </row>
    <row r="48" spans="1:19" x14ac:dyDescent="0.25">
      <c r="A48" s="35" t="s">
        <v>1</v>
      </c>
      <c r="B48" s="5" t="s">
        <v>186</v>
      </c>
      <c r="C48" s="35" t="s">
        <v>157</v>
      </c>
      <c r="D48" s="35"/>
      <c r="F48" s="35" t="s">
        <v>1</v>
      </c>
      <c r="G48" s="5" t="s">
        <v>186</v>
      </c>
      <c r="H48" s="35" t="s">
        <v>157</v>
      </c>
      <c r="I48" s="35"/>
      <c r="L48" s="5" t="s">
        <v>186</v>
      </c>
      <c r="M48" s="35" t="s">
        <v>157</v>
      </c>
      <c r="N48" s="35"/>
      <c r="Q48" s="5" t="s">
        <v>186</v>
      </c>
      <c r="R48" s="35" t="s">
        <v>157</v>
      </c>
      <c r="S48" s="35"/>
    </row>
    <row r="49" spans="1:19" x14ac:dyDescent="0.25">
      <c r="A49" s="28">
        <v>45139</v>
      </c>
      <c r="B49" s="8" t="s">
        <v>845</v>
      </c>
      <c r="C49" s="74">
        <v>20</v>
      </c>
      <c r="D49" s="8"/>
      <c r="F49" s="28">
        <v>45175</v>
      </c>
      <c r="G49" s="8" t="s">
        <v>964</v>
      </c>
      <c r="H49" s="74">
        <v>95.54</v>
      </c>
      <c r="I49" s="8"/>
      <c r="L49" s="8"/>
      <c r="M49" s="74"/>
      <c r="N49" s="8"/>
      <c r="Q49" s="8" t="s">
        <v>12</v>
      </c>
      <c r="R49" s="74">
        <v>89.5</v>
      </c>
      <c r="S49" s="8"/>
    </row>
    <row r="50" spans="1:19" x14ac:dyDescent="0.25">
      <c r="A50" s="28">
        <v>45175</v>
      </c>
      <c r="B50" s="8" t="s">
        <v>855</v>
      </c>
      <c r="C50" s="74">
        <v>95.54</v>
      </c>
      <c r="D50" s="8"/>
      <c r="F50" s="28">
        <v>45175</v>
      </c>
      <c r="G50" s="8" t="s">
        <v>965</v>
      </c>
      <c r="H50" s="75">
        <v>59.1</v>
      </c>
      <c r="I50" s="8"/>
      <c r="L50" s="8"/>
      <c r="M50" s="74"/>
      <c r="N50" s="8"/>
      <c r="Q50" s="8" t="s">
        <v>69</v>
      </c>
      <c r="R50" s="74">
        <v>89.5</v>
      </c>
      <c r="S50" s="8"/>
    </row>
    <row r="51" spans="1:19" x14ac:dyDescent="0.25">
      <c r="A51" s="28">
        <v>45175</v>
      </c>
      <c r="B51" s="8" t="s">
        <v>423</v>
      </c>
      <c r="C51" s="75">
        <v>59.1</v>
      </c>
      <c r="D51" s="8"/>
      <c r="F51" s="28">
        <v>45175</v>
      </c>
      <c r="G51" s="8" t="s">
        <v>966</v>
      </c>
      <c r="H51" s="74">
        <v>59.1</v>
      </c>
      <c r="I51" s="8"/>
      <c r="L51" s="8"/>
      <c r="M51" s="75"/>
      <c r="N51" s="8"/>
      <c r="Q51" s="8" t="s">
        <v>22</v>
      </c>
      <c r="R51" s="75">
        <v>106.15</v>
      </c>
      <c r="S51" s="8"/>
    </row>
    <row r="52" spans="1:19" x14ac:dyDescent="0.25">
      <c r="A52" s="28">
        <v>45175</v>
      </c>
      <c r="B52" s="8" t="s">
        <v>275</v>
      </c>
      <c r="C52" s="74">
        <v>59.1</v>
      </c>
      <c r="D52" s="8"/>
      <c r="F52" s="28">
        <v>45175</v>
      </c>
      <c r="G52" s="8" t="s">
        <v>967</v>
      </c>
      <c r="H52" s="75">
        <v>59.1</v>
      </c>
      <c r="I52" s="8"/>
      <c r="L52" s="8"/>
      <c r="M52" s="74"/>
      <c r="N52" s="8"/>
      <c r="Q52" s="8" t="s">
        <v>13</v>
      </c>
      <c r="R52" s="74">
        <v>119.5</v>
      </c>
      <c r="S52" s="8"/>
    </row>
    <row r="53" spans="1:19" x14ac:dyDescent="0.25">
      <c r="A53" s="28">
        <v>45175</v>
      </c>
      <c r="B53" s="8" t="s">
        <v>856</v>
      </c>
      <c r="C53" s="75">
        <v>59.1</v>
      </c>
      <c r="D53" s="8"/>
      <c r="F53" s="8"/>
      <c r="G53" s="8" t="s">
        <v>968</v>
      </c>
      <c r="H53" s="75"/>
      <c r="I53" s="8"/>
      <c r="L53" s="8"/>
      <c r="M53" s="75"/>
      <c r="N53" s="8"/>
      <c r="Q53" s="8" t="s">
        <v>70</v>
      </c>
      <c r="R53" s="75">
        <v>95</v>
      </c>
      <c r="S53" s="8"/>
    </row>
    <row r="54" spans="1:19" x14ac:dyDescent="0.25">
      <c r="A54" s="28">
        <v>45184</v>
      </c>
      <c r="B54" s="8" t="s">
        <v>911</v>
      </c>
      <c r="C54" s="74">
        <v>200</v>
      </c>
      <c r="D54" s="8"/>
      <c r="F54" s="8"/>
      <c r="G54" s="8"/>
      <c r="H54" s="74"/>
      <c r="I54" s="8"/>
      <c r="L54" s="8"/>
      <c r="M54" s="74"/>
      <c r="N54" s="8"/>
      <c r="Q54" s="8" t="s">
        <v>23</v>
      </c>
      <c r="R54" s="74">
        <v>89.5</v>
      </c>
      <c r="S54" s="8"/>
    </row>
    <row r="55" spans="1:19" x14ac:dyDescent="0.25">
      <c r="A55" s="28">
        <v>45188</v>
      </c>
      <c r="B55" s="8" t="s">
        <v>912</v>
      </c>
      <c r="C55" s="75">
        <v>4395.9399999999996</v>
      </c>
      <c r="D55" s="8"/>
      <c r="F55" s="8"/>
      <c r="G55" s="8"/>
      <c r="H55" s="75"/>
      <c r="I55" s="8"/>
      <c r="L55" s="8"/>
      <c r="M55" s="75"/>
      <c r="N55" s="8"/>
      <c r="Q55" s="8" t="s">
        <v>34</v>
      </c>
      <c r="R55" s="75">
        <v>55.15</v>
      </c>
      <c r="S55" s="8"/>
    </row>
    <row r="56" spans="1:19" x14ac:dyDescent="0.25">
      <c r="A56" s="28">
        <v>45190</v>
      </c>
      <c r="B56" s="8" t="s">
        <v>920</v>
      </c>
      <c r="C56" s="74">
        <v>217</v>
      </c>
      <c r="D56" s="8"/>
      <c r="F56" s="8"/>
      <c r="G56" s="8"/>
      <c r="H56" s="74"/>
      <c r="I56" s="8"/>
      <c r="L56" s="8"/>
      <c r="M56" s="74"/>
      <c r="N56" s="8"/>
      <c r="Q56" s="8" t="s">
        <v>71</v>
      </c>
      <c r="R56" s="74"/>
      <c r="S56" s="8"/>
    </row>
    <row r="57" spans="1:19" x14ac:dyDescent="0.25">
      <c r="A57" s="28">
        <v>45197</v>
      </c>
      <c r="B57" s="8" t="s">
        <v>936</v>
      </c>
      <c r="C57" s="74">
        <v>25</v>
      </c>
      <c r="D57" s="8"/>
      <c r="F57" s="8"/>
      <c r="G57" s="8"/>
      <c r="H57" s="74"/>
      <c r="I57" s="8"/>
      <c r="L57" s="8"/>
      <c r="M57" s="74"/>
      <c r="N57" s="8"/>
      <c r="Q57" s="8" t="s">
        <v>176</v>
      </c>
      <c r="R57" s="74">
        <v>89.5</v>
      </c>
      <c r="S57" s="8"/>
    </row>
    <row r="58" spans="1:19" x14ac:dyDescent="0.25">
      <c r="A58" s="28">
        <v>45197</v>
      </c>
      <c r="B58" s="8" t="s">
        <v>937</v>
      </c>
      <c r="C58" s="75">
        <v>20</v>
      </c>
      <c r="D58" s="8"/>
      <c r="F58" s="8"/>
      <c r="G58" s="8"/>
      <c r="H58" s="75"/>
      <c r="I58" s="8"/>
      <c r="L58" s="8"/>
      <c r="M58" s="75"/>
      <c r="N58" s="8"/>
      <c r="Q58" s="8" t="s">
        <v>177</v>
      </c>
      <c r="R58" s="75">
        <v>55.15</v>
      </c>
      <c r="S58" s="8"/>
    </row>
    <row r="59" spans="1:19" x14ac:dyDescent="0.25">
      <c r="A59" s="28">
        <v>45198</v>
      </c>
      <c r="B59" s="8" t="s">
        <v>938</v>
      </c>
      <c r="C59" s="10">
        <v>200</v>
      </c>
      <c r="D59" s="8"/>
      <c r="F59" s="8"/>
      <c r="G59" s="8"/>
      <c r="H59" s="10"/>
      <c r="I59" s="8"/>
      <c r="L59" s="8"/>
      <c r="M59" s="10"/>
      <c r="N59" s="8"/>
      <c r="Q59" s="8"/>
      <c r="R59" s="10"/>
      <c r="S59" s="8"/>
    </row>
    <row r="60" spans="1:19" x14ac:dyDescent="0.25">
      <c r="A60" s="28">
        <v>45198</v>
      </c>
      <c r="B60" s="8" t="s">
        <v>954</v>
      </c>
      <c r="C60" s="10">
        <v>189</v>
      </c>
      <c r="D60" s="8"/>
      <c r="F60" s="8"/>
      <c r="G60" s="8"/>
      <c r="H60" s="10"/>
      <c r="I60" s="8"/>
      <c r="L60" s="8"/>
      <c r="M60" s="10"/>
      <c r="N60" s="8"/>
      <c r="Q60" s="8"/>
      <c r="R60" s="10"/>
      <c r="S60" s="8"/>
    </row>
    <row r="61" spans="1:19" x14ac:dyDescent="0.25">
      <c r="A61" s="28">
        <v>45198</v>
      </c>
      <c r="B61" s="8" t="s">
        <v>184</v>
      </c>
      <c r="C61" s="10">
        <v>133.6</v>
      </c>
      <c r="D61" s="8"/>
      <c r="F61" s="8"/>
      <c r="G61" s="8"/>
      <c r="H61" s="10"/>
      <c r="I61" s="8"/>
      <c r="L61" s="8"/>
      <c r="M61" s="10"/>
      <c r="N61" s="8"/>
      <c r="Q61" s="8"/>
      <c r="R61" s="10"/>
      <c r="S61" s="8"/>
    </row>
    <row r="62" spans="1:19" x14ac:dyDescent="0.25">
      <c r="A62" s="28"/>
      <c r="B62" s="8"/>
      <c r="C62" s="10"/>
      <c r="D62" s="8"/>
      <c r="F62" s="8"/>
      <c r="G62" s="8"/>
      <c r="H62" s="10"/>
      <c r="I62" s="8"/>
      <c r="L62" s="8"/>
      <c r="M62" s="10"/>
      <c r="N62" s="8"/>
      <c r="Q62" s="8"/>
      <c r="R62" s="10"/>
      <c r="S62" s="8"/>
    </row>
    <row r="63" spans="1:19" x14ac:dyDescent="0.25">
      <c r="A63" s="28"/>
      <c r="B63" s="8"/>
      <c r="C63" s="10"/>
      <c r="D63" s="8"/>
      <c r="F63" s="8"/>
      <c r="G63" s="8"/>
      <c r="H63" s="10"/>
      <c r="I63" s="8"/>
      <c r="L63" s="8"/>
      <c r="M63" s="10"/>
      <c r="N63" s="8"/>
      <c r="Q63" s="8"/>
      <c r="R63" s="10"/>
      <c r="S63" s="8"/>
    </row>
    <row r="64" spans="1:19" x14ac:dyDescent="0.25">
      <c r="A64" s="8"/>
      <c r="B64" s="8"/>
      <c r="C64" s="10"/>
      <c r="D64" s="8"/>
      <c r="F64" s="8"/>
      <c r="G64" s="8"/>
      <c r="H64" s="10"/>
      <c r="I64" s="8"/>
      <c r="L64" s="8"/>
      <c r="M64" s="10"/>
      <c r="N64" s="8"/>
      <c r="Q64" s="8"/>
      <c r="R64" s="10"/>
      <c r="S64" s="8"/>
    </row>
    <row r="65" spans="1:19" x14ac:dyDescent="0.25">
      <c r="A65" s="8"/>
      <c r="B65" s="8"/>
      <c r="C65" s="10"/>
      <c r="D65" s="8"/>
      <c r="F65" s="8"/>
      <c r="G65" s="8"/>
      <c r="H65" s="10"/>
      <c r="I65" s="8"/>
      <c r="L65" s="8"/>
      <c r="M65" s="10"/>
      <c r="N65" s="8"/>
      <c r="Q65" s="8"/>
      <c r="R65" s="10"/>
      <c r="S65" s="8"/>
    </row>
    <row r="66" spans="1:19" x14ac:dyDescent="0.25">
      <c r="A66" s="8"/>
      <c r="B66" s="8" t="s">
        <v>40</v>
      </c>
      <c r="C66" s="10">
        <f>SUM(C49:C65)</f>
        <v>5673.38</v>
      </c>
      <c r="D66" s="8"/>
      <c r="F66" s="8"/>
      <c r="G66" s="8" t="s">
        <v>40</v>
      </c>
      <c r="H66" s="10">
        <f>SUM(H49:H65)</f>
        <v>272.84000000000003</v>
      </c>
      <c r="I66" s="8"/>
      <c r="L66" s="8" t="s">
        <v>40</v>
      </c>
      <c r="M66" s="10">
        <f>SUM(M49:M65)</f>
        <v>0</v>
      </c>
      <c r="N66" s="8"/>
      <c r="Q66" s="8" t="s">
        <v>40</v>
      </c>
      <c r="R66" s="10">
        <f>SUM(R49:R65)</f>
        <v>788.94999999999993</v>
      </c>
      <c r="S66" s="8"/>
    </row>
  </sheetData>
  <mergeCells count="12">
    <mergeCell ref="B45:D46"/>
    <mergeCell ref="G45:I46"/>
    <mergeCell ref="L45:N46"/>
    <mergeCell ref="Q45:S46"/>
    <mergeCell ref="B1:D2"/>
    <mergeCell ref="G1:I2"/>
    <mergeCell ref="L1:N2"/>
    <mergeCell ref="Q1:S2"/>
    <mergeCell ref="B22:D23"/>
    <mergeCell ref="G22:I23"/>
    <mergeCell ref="L22:N23"/>
    <mergeCell ref="Q22:S23"/>
  </mergeCells>
  <pageMargins left="0.7" right="0.7" top="0.75" bottom="0.75" header="0.3" footer="0.3"/>
  <pageSetup paperSize="9"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B1:M103"/>
  <sheetViews>
    <sheetView topLeftCell="A68" workbookViewId="0">
      <selection activeCell="M63" sqref="M63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315"/>
      <c r="D1" s="315"/>
      <c r="E1" s="54"/>
    </row>
    <row r="2" spans="2:13" ht="27" x14ac:dyDescent="0.35">
      <c r="C2" s="315"/>
      <c r="D2" s="315"/>
      <c r="E2" s="54"/>
    </row>
    <row r="3" spans="2:13" ht="27" x14ac:dyDescent="0.35">
      <c r="C3" s="63" t="s">
        <v>24</v>
      </c>
      <c r="D3" s="54"/>
      <c r="E3" s="54"/>
      <c r="J3" s="63" t="s">
        <v>87</v>
      </c>
      <c r="K3" s="54"/>
      <c r="L3" s="54"/>
    </row>
    <row r="4" spans="2:13" x14ac:dyDescent="0.25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x14ac:dyDescent="0.25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x14ac:dyDescent="0.25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x14ac:dyDescent="0.25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x14ac:dyDescent="0.25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x14ac:dyDescent="0.25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x14ac:dyDescent="0.25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x14ac:dyDescent="0.25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x14ac:dyDescent="0.25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x14ac:dyDescent="0.25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x14ac:dyDescent="0.25">
      <c r="B14" s="303" t="s">
        <v>40</v>
      </c>
      <c r="C14" s="304"/>
      <c r="D14" s="305"/>
      <c r="E14" s="13">
        <f>SUM(E5:E13)</f>
        <v>300</v>
      </c>
      <c r="F14" s="8"/>
      <c r="I14" s="303" t="s">
        <v>40</v>
      </c>
      <c r="J14" s="304"/>
      <c r="K14" s="305"/>
      <c r="L14" s="13">
        <f>SUM(L5:L13)</f>
        <v>240</v>
      </c>
      <c r="M14" s="8"/>
    </row>
    <row r="15" spans="2:13" x14ac:dyDescent="0.25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x14ac:dyDescent="0.25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" x14ac:dyDescent="0.3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25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25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x14ac:dyDescent="0.25">
      <c r="B23" s="8" t="s">
        <v>69</v>
      </c>
      <c r="C23" s="8"/>
      <c r="D23" s="10"/>
      <c r="E23" s="10">
        <f>C23*D23</f>
        <v>0</v>
      </c>
      <c r="F23" s="8"/>
      <c r="I23" s="8" t="s">
        <v>69</v>
      </c>
      <c r="J23" s="8"/>
      <c r="K23" s="10"/>
      <c r="L23" s="10">
        <f>J23*K23</f>
        <v>0</v>
      </c>
      <c r="M23" s="8"/>
    </row>
    <row r="24" spans="2:13" x14ac:dyDescent="0.25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x14ac:dyDescent="0.25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>C29*D29</f>
        <v>0</v>
      </c>
      <c r="F29" s="8"/>
      <c r="I29" s="8"/>
      <c r="J29" s="8">
        <v>1</v>
      </c>
      <c r="K29" s="10"/>
      <c r="L29" s="10">
        <f>J29*K29</f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303" t="s">
        <v>40</v>
      </c>
      <c r="C31" s="304"/>
      <c r="D31" s="305"/>
      <c r="E31" s="13">
        <f>SUM(E22:E30)</f>
        <v>60</v>
      </c>
      <c r="F31" s="8"/>
      <c r="I31" s="303" t="s">
        <v>40</v>
      </c>
      <c r="J31" s="304"/>
      <c r="K31" s="305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v>30</v>
      </c>
      <c r="M39" s="8"/>
    </row>
    <row r="40" spans="2:13" x14ac:dyDescent="0.25">
      <c r="B40" s="8" t="s">
        <v>69</v>
      </c>
      <c r="C40" s="8"/>
      <c r="D40" s="10"/>
      <c r="E40" s="10">
        <f>C40*D40</f>
        <v>0</v>
      </c>
      <c r="F40" s="8"/>
      <c r="I40" s="8" t="s">
        <v>69</v>
      </c>
      <c r="J40" s="8"/>
      <c r="K40" s="10"/>
      <c r="L40" s="10">
        <f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v>15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v>30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v>30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v>15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v>15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623</v>
      </c>
      <c r="J46" s="8">
        <v>1</v>
      </c>
      <c r="K46" s="10"/>
      <c r="L46" s="10">
        <v>15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303" t="s">
        <v>40</v>
      </c>
      <c r="C48" s="304"/>
      <c r="D48" s="305"/>
      <c r="E48" s="13">
        <f>SUM(E39:E47)</f>
        <v>165</v>
      </c>
      <c r="F48" s="8"/>
      <c r="I48" s="303" t="s">
        <v>40</v>
      </c>
      <c r="J48" s="304"/>
      <c r="K48" s="305"/>
      <c r="L48" s="13">
        <f>SUM(L39:L47)</f>
        <v>150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v>60</v>
      </c>
      <c r="F56" s="8"/>
      <c r="I56" s="8" t="s">
        <v>12</v>
      </c>
      <c r="J56" s="8">
        <v>2</v>
      </c>
      <c r="K56" s="10"/>
      <c r="L56" s="10">
        <v>60</v>
      </c>
      <c r="M56" s="8"/>
    </row>
    <row r="57" spans="2:13" x14ac:dyDescent="0.25">
      <c r="B57" s="8" t="s">
        <v>69</v>
      </c>
      <c r="C57" s="8"/>
      <c r="D57" s="10"/>
      <c r="E57" s="10">
        <f>C57*D57</f>
        <v>0</v>
      </c>
      <c r="F57" s="8"/>
      <c r="I57" s="8" t="s">
        <v>69</v>
      </c>
      <c r="J57" s="8"/>
      <c r="K57" s="10"/>
      <c r="L57" s="10">
        <f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v>30</v>
      </c>
      <c r="F58" s="8"/>
      <c r="I58" s="8" t="s">
        <v>22</v>
      </c>
      <c r="J58" s="8">
        <v>1</v>
      </c>
      <c r="K58" s="10"/>
      <c r="L58" s="10">
        <v>30</v>
      </c>
      <c r="M58" s="8"/>
    </row>
    <row r="59" spans="2:13" x14ac:dyDescent="0.25">
      <c r="B59" s="8" t="s">
        <v>13</v>
      </c>
      <c r="C59" s="8">
        <v>2</v>
      </c>
      <c r="D59" s="10"/>
      <c r="E59" s="10">
        <v>60</v>
      </c>
      <c r="F59" s="8"/>
      <c r="I59" s="8" t="s">
        <v>13</v>
      </c>
      <c r="J59" s="8">
        <v>2</v>
      </c>
      <c r="K59" s="10"/>
      <c r="L59" s="10">
        <v>60</v>
      </c>
      <c r="M59" s="8"/>
    </row>
    <row r="60" spans="2:13" x14ac:dyDescent="0.25">
      <c r="B60" s="8" t="s">
        <v>70</v>
      </c>
      <c r="C60" s="8">
        <v>2</v>
      </c>
      <c r="D60" s="10"/>
      <c r="E60" s="10">
        <v>60</v>
      </c>
      <c r="F60" s="8"/>
      <c r="I60" s="8" t="s">
        <v>70</v>
      </c>
      <c r="J60" s="8">
        <v>2</v>
      </c>
      <c r="K60" s="10"/>
      <c r="L60" s="10">
        <v>60</v>
      </c>
      <c r="M60" s="8"/>
    </row>
    <row r="61" spans="2:13" x14ac:dyDescent="0.25">
      <c r="B61" s="8" t="s">
        <v>23</v>
      </c>
      <c r="C61" s="8">
        <v>1</v>
      </c>
      <c r="D61" s="10"/>
      <c r="E61" s="10">
        <v>30</v>
      </c>
      <c r="F61" s="8"/>
      <c r="I61" s="8" t="s">
        <v>23</v>
      </c>
      <c r="J61" s="8">
        <v>1</v>
      </c>
      <c r="K61" s="10"/>
      <c r="L61" s="10">
        <v>30</v>
      </c>
      <c r="M61" s="8"/>
    </row>
    <row r="62" spans="2:13" x14ac:dyDescent="0.25">
      <c r="B62" s="8" t="s">
        <v>34</v>
      </c>
      <c r="C62" s="8">
        <v>1</v>
      </c>
      <c r="D62" s="10"/>
      <c r="E62" s="10">
        <v>30</v>
      </c>
      <c r="F62" s="8"/>
      <c r="I62" s="8" t="s">
        <v>34</v>
      </c>
      <c r="J62" s="8">
        <v>1</v>
      </c>
      <c r="K62" s="10"/>
      <c r="L62" s="10">
        <v>30</v>
      </c>
      <c r="M62" s="8"/>
    </row>
    <row r="63" spans="2:13" x14ac:dyDescent="0.25">
      <c r="B63" s="8" t="s">
        <v>698</v>
      </c>
      <c r="C63" s="8">
        <v>1</v>
      </c>
      <c r="D63" s="10"/>
      <c r="E63" s="10">
        <v>30</v>
      </c>
      <c r="F63" s="8"/>
      <c r="I63" s="8" t="s">
        <v>326</v>
      </c>
      <c r="J63" s="8">
        <v>1</v>
      </c>
      <c r="K63" s="10"/>
      <c r="L63" s="10">
        <v>30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303" t="s">
        <v>40</v>
      </c>
      <c r="C65" s="304"/>
      <c r="D65" s="305"/>
      <c r="E65" s="13">
        <f>SUM(E56:E64)</f>
        <v>300</v>
      </c>
      <c r="F65" s="8"/>
      <c r="I65" s="303" t="s">
        <v>40</v>
      </c>
      <c r="J65" s="304"/>
      <c r="K65" s="305"/>
      <c r="L65" s="13">
        <f>SUM(L56:L64)</f>
        <v>300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2">C75*D75</f>
        <v>0</v>
      </c>
      <c r="F75" s="8"/>
      <c r="I75" s="8" t="s">
        <v>69</v>
      </c>
      <c r="J75" s="8"/>
      <c r="K75" s="10"/>
      <c r="L75" s="10">
        <f t="shared" ref="L75:L81" si="3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2"/>
        <v>0</v>
      </c>
      <c r="F76" s="8"/>
      <c r="I76" s="8" t="s">
        <v>22</v>
      </c>
      <c r="J76" s="8">
        <v>1</v>
      </c>
      <c r="K76" s="10"/>
      <c r="L76" s="10">
        <f t="shared" si="3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2"/>
        <v>0</v>
      </c>
      <c r="F77" s="8"/>
      <c r="I77" s="8" t="s">
        <v>13</v>
      </c>
      <c r="J77" s="8">
        <v>2</v>
      </c>
      <c r="K77" s="10"/>
      <c r="L77" s="10">
        <f t="shared" si="3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2"/>
        <v>0</v>
      </c>
      <c r="F78" s="8"/>
      <c r="I78" s="8" t="s">
        <v>70</v>
      </c>
      <c r="J78" s="8">
        <v>2</v>
      </c>
      <c r="K78" s="10"/>
      <c r="L78" s="10">
        <f t="shared" si="3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2"/>
        <v>0</v>
      </c>
      <c r="F79" s="8"/>
      <c r="I79" s="8" t="s">
        <v>23</v>
      </c>
      <c r="J79" s="8">
        <v>1</v>
      </c>
      <c r="K79" s="10"/>
      <c r="L79" s="10">
        <f t="shared" si="3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2"/>
        <v>0</v>
      </c>
      <c r="F80" s="8"/>
      <c r="I80" s="8" t="s">
        <v>34</v>
      </c>
      <c r="J80" s="8">
        <v>1</v>
      </c>
      <c r="K80" s="10"/>
      <c r="L80" s="10">
        <f t="shared" si="3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2"/>
        <v>0</v>
      </c>
      <c r="F81" s="8"/>
      <c r="I81" s="8" t="s">
        <v>71</v>
      </c>
      <c r="J81" s="8">
        <v>1</v>
      </c>
      <c r="K81" s="10"/>
      <c r="L81" s="10">
        <f t="shared" si="3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303" t="s">
        <v>40</v>
      </c>
      <c r="C83" s="304"/>
      <c r="D83" s="305"/>
      <c r="E83" s="13">
        <f>SUM(E74:E82)</f>
        <v>0</v>
      </c>
      <c r="F83" s="8"/>
      <c r="I83" s="303" t="s">
        <v>40</v>
      </c>
      <c r="J83" s="304"/>
      <c r="K83" s="305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4">C93*D93</f>
        <v>0</v>
      </c>
      <c r="F93" s="8"/>
      <c r="I93" s="8" t="s">
        <v>69</v>
      </c>
      <c r="J93" s="8"/>
      <c r="K93" s="10"/>
      <c r="L93" s="10">
        <f t="shared" ref="L93:L99" si="5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4"/>
        <v>0</v>
      </c>
      <c r="F94" s="8"/>
      <c r="I94" s="8" t="s">
        <v>22</v>
      </c>
      <c r="J94" s="8">
        <v>1</v>
      </c>
      <c r="K94" s="10"/>
      <c r="L94" s="10">
        <f t="shared" si="5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4"/>
        <v>0</v>
      </c>
      <c r="F95" s="8"/>
      <c r="I95" s="8" t="s">
        <v>13</v>
      </c>
      <c r="J95" s="8">
        <v>2</v>
      </c>
      <c r="K95" s="10"/>
      <c r="L95" s="10">
        <f t="shared" si="5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4"/>
        <v>0</v>
      </c>
      <c r="F96" s="8"/>
      <c r="I96" s="8" t="s">
        <v>70</v>
      </c>
      <c r="J96" s="8">
        <v>2</v>
      </c>
      <c r="K96" s="10"/>
      <c r="L96" s="10">
        <f t="shared" si="5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4"/>
        <v>0</v>
      </c>
      <c r="F97" s="8"/>
      <c r="I97" s="8" t="s">
        <v>23</v>
      </c>
      <c r="J97" s="8">
        <v>1</v>
      </c>
      <c r="K97" s="10"/>
      <c r="L97" s="10">
        <f t="shared" si="5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4"/>
        <v>0</v>
      </c>
      <c r="F98" s="8"/>
      <c r="I98" s="8" t="s">
        <v>34</v>
      </c>
      <c r="J98" s="8">
        <v>1</v>
      </c>
      <c r="K98" s="10"/>
      <c r="L98" s="10">
        <f t="shared" si="5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4"/>
        <v>0</v>
      </c>
      <c r="F99" s="8"/>
      <c r="I99" s="8" t="s">
        <v>71</v>
      </c>
      <c r="J99" s="8">
        <v>1</v>
      </c>
      <c r="K99" s="10"/>
      <c r="L99" s="10">
        <f t="shared" si="5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303" t="s">
        <v>40</v>
      </c>
      <c r="C101" s="304"/>
      <c r="D101" s="305"/>
      <c r="E101" s="13">
        <f>SUM(E92:E100)</f>
        <v>0</v>
      </c>
      <c r="F101" s="8"/>
      <c r="I101" s="303" t="s">
        <v>40</v>
      </c>
      <c r="J101" s="304"/>
      <c r="K101" s="305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B101:D101"/>
    <mergeCell ref="I101:K101"/>
    <mergeCell ref="B48:D48"/>
    <mergeCell ref="I48:K48"/>
    <mergeCell ref="B65:D65"/>
    <mergeCell ref="I65:K65"/>
    <mergeCell ref="B83:D83"/>
    <mergeCell ref="I83:K83"/>
    <mergeCell ref="C1:D2"/>
    <mergeCell ref="B14:D14"/>
    <mergeCell ref="I14:K14"/>
    <mergeCell ref="B31:D31"/>
    <mergeCell ref="I31:K31"/>
  </mergeCells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Q59"/>
  <sheetViews>
    <sheetView topLeftCell="A43" workbookViewId="0">
      <selection activeCell="C49" sqref="C49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315" t="s">
        <v>24</v>
      </c>
      <c r="B1" s="315"/>
      <c r="C1" s="315"/>
      <c r="F1" s="315" t="s">
        <v>87</v>
      </c>
      <c r="G1" s="315"/>
      <c r="H1" s="315"/>
      <c r="K1" s="315" t="s">
        <v>88</v>
      </c>
      <c r="L1" s="315"/>
      <c r="M1" s="315"/>
      <c r="O1" s="315" t="s">
        <v>103</v>
      </c>
      <c r="P1" s="315"/>
      <c r="Q1" s="315"/>
    </row>
    <row r="2" spans="1:17" x14ac:dyDescent="0.25">
      <c r="A2" s="315"/>
      <c r="B2" s="315"/>
      <c r="C2" s="315"/>
      <c r="F2" s="315"/>
      <c r="G2" s="315"/>
      <c r="H2" s="315"/>
      <c r="K2" s="315"/>
      <c r="L2" s="315"/>
      <c r="M2" s="315"/>
      <c r="O2" s="315"/>
      <c r="P2" s="315"/>
      <c r="Q2" s="315"/>
    </row>
    <row r="3" spans="1:17" ht="27" x14ac:dyDescent="0.35">
      <c r="B3" s="63"/>
      <c r="G3" s="63"/>
      <c r="L3" s="63"/>
      <c r="P3" s="63"/>
    </row>
    <row r="4" spans="1:17" x14ac:dyDescent="0.25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x14ac:dyDescent="0.25">
      <c r="A5" s="8"/>
      <c r="B5" s="74"/>
      <c r="C5" s="8"/>
      <c r="F5" s="8"/>
      <c r="G5" s="74"/>
      <c r="H5" s="28"/>
      <c r="K5" s="28"/>
      <c r="L5" s="74"/>
      <c r="M5" s="8"/>
      <c r="O5" s="28" t="s">
        <v>503</v>
      </c>
      <c r="P5" s="74">
        <v>85</v>
      </c>
      <c r="Q5" s="8">
        <v>58.33</v>
      </c>
    </row>
    <row r="6" spans="1:17" x14ac:dyDescent="0.25">
      <c r="A6" s="8"/>
      <c r="B6" s="74"/>
      <c r="C6" s="8"/>
      <c r="F6" s="8"/>
      <c r="G6" s="74"/>
      <c r="H6" s="8"/>
      <c r="K6" s="8"/>
      <c r="L6" s="74"/>
      <c r="M6" s="8"/>
      <c r="O6" s="8" t="s">
        <v>505</v>
      </c>
      <c r="P6" s="74"/>
      <c r="Q6" s="8">
        <v>58.33</v>
      </c>
    </row>
    <row r="7" spans="1:17" x14ac:dyDescent="0.25">
      <c r="A7" s="8"/>
      <c r="B7" s="75"/>
      <c r="C7" s="8"/>
      <c r="F7" s="8"/>
      <c r="G7" s="75"/>
      <c r="H7" s="8"/>
      <c r="K7" s="8"/>
      <c r="L7" s="75"/>
      <c r="M7" s="8"/>
      <c r="O7" s="8" t="s">
        <v>491</v>
      </c>
      <c r="P7" s="75"/>
      <c r="Q7" s="8">
        <v>46.66</v>
      </c>
    </row>
    <row r="8" spans="1:17" x14ac:dyDescent="0.25">
      <c r="A8" s="8"/>
      <c r="B8" s="74"/>
      <c r="C8" s="8"/>
      <c r="F8" s="8"/>
      <c r="G8" s="74"/>
      <c r="H8" s="8"/>
      <c r="K8" s="8"/>
      <c r="L8" s="74"/>
      <c r="M8" s="8"/>
      <c r="O8" s="8"/>
      <c r="P8" s="74"/>
      <c r="Q8" s="8"/>
    </row>
    <row r="9" spans="1:17" x14ac:dyDescent="0.25">
      <c r="A9" s="8"/>
      <c r="B9" s="75"/>
      <c r="C9" s="8"/>
      <c r="F9" s="8"/>
      <c r="G9" s="75"/>
      <c r="H9" s="8"/>
      <c r="K9" s="8"/>
      <c r="L9" s="75"/>
      <c r="M9" s="8"/>
      <c r="O9" s="8"/>
      <c r="P9" s="75"/>
      <c r="Q9" s="8"/>
    </row>
    <row r="10" spans="1:17" x14ac:dyDescent="0.25">
      <c r="A10" s="8"/>
      <c r="B10" s="74"/>
      <c r="C10" s="8"/>
      <c r="F10" s="8"/>
      <c r="G10" s="74"/>
      <c r="H10" s="8"/>
      <c r="K10" s="8"/>
      <c r="L10" s="74"/>
      <c r="M10" s="8"/>
      <c r="O10" s="8"/>
      <c r="P10" s="74"/>
      <c r="Q10" s="8"/>
    </row>
    <row r="11" spans="1:17" x14ac:dyDescent="0.25">
      <c r="A11" s="8"/>
      <c r="B11" s="75"/>
      <c r="C11" s="8"/>
      <c r="F11" s="8"/>
      <c r="G11" s="75"/>
      <c r="H11" s="8"/>
      <c r="K11" s="8"/>
      <c r="L11" s="75"/>
      <c r="M11" s="8"/>
      <c r="O11" s="8"/>
      <c r="P11" s="75"/>
      <c r="Q11" s="8"/>
    </row>
    <row r="12" spans="1:17" x14ac:dyDescent="0.25">
      <c r="A12" s="8"/>
      <c r="B12" s="74"/>
      <c r="C12" s="8"/>
      <c r="F12" s="8"/>
      <c r="G12" s="74"/>
      <c r="H12" s="8"/>
      <c r="K12" s="8"/>
      <c r="L12" s="74"/>
      <c r="M12" s="8"/>
      <c r="O12" s="8"/>
      <c r="P12" s="74"/>
      <c r="Q12" s="8"/>
    </row>
    <row r="13" spans="1:17" x14ac:dyDescent="0.25">
      <c r="A13" s="8"/>
      <c r="B13" s="74"/>
      <c r="C13" s="8"/>
      <c r="F13" s="8"/>
      <c r="G13" s="74"/>
      <c r="H13" s="8"/>
      <c r="K13" s="8"/>
      <c r="L13" s="74"/>
      <c r="M13" s="8"/>
      <c r="O13" s="8"/>
      <c r="P13" s="75"/>
      <c r="Q13" s="8"/>
    </row>
    <row r="14" spans="1:17" x14ac:dyDescent="0.25">
      <c r="A14" s="8"/>
      <c r="B14" s="75"/>
      <c r="C14" s="8"/>
      <c r="F14" s="8"/>
      <c r="G14" s="75"/>
      <c r="H14" s="8"/>
      <c r="K14" s="8"/>
      <c r="L14" s="75"/>
      <c r="M14" s="8"/>
      <c r="O14" s="8"/>
      <c r="P14" s="8"/>
      <c r="Q14" s="8"/>
    </row>
    <row r="15" spans="1:17" x14ac:dyDescent="0.25">
      <c r="A15" s="8"/>
      <c r="B15" s="10"/>
      <c r="C15" s="8"/>
      <c r="F15" s="8"/>
      <c r="G15" s="74"/>
      <c r="H15" s="8"/>
      <c r="K15" s="8"/>
      <c r="L15" s="10"/>
      <c r="M15" s="8"/>
      <c r="O15" s="8"/>
      <c r="P15" s="10"/>
      <c r="Q15" s="8"/>
    </row>
    <row r="16" spans="1:17" x14ac:dyDescent="0.25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x14ac:dyDescent="0.25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x14ac:dyDescent="0.25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315" t="s">
        <v>97</v>
      </c>
      <c r="B22" s="315"/>
      <c r="C22" s="315"/>
      <c r="F22" s="315" t="s">
        <v>91</v>
      </c>
      <c r="G22" s="315"/>
      <c r="H22" s="315"/>
      <c r="K22" s="315" t="s">
        <v>92</v>
      </c>
      <c r="L22" s="315"/>
      <c r="M22" s="315"/>
      <c r="O22" s="315" t="s">
        <v>93</v>
      </c>
      <c r="P22" s="315"/>
      <c r="Q22" s="315"/>
    </row>
    <row r="23" spans="1:17" ht="15" customHeight="1" x14ac:dyDescent="0.25">
      <c r="A23" s="315"/>
      <c r="B23" s="315"/>
      <c r="C23" s="315"/>
      <c r="F23" s="315"/>
      <c r="G23" s="315"/>
      <c r="H23" s="315"/>
      <c r="K23" s="315"/>
      <c r="L23" s="315"/>
      <c r="M23" s="315"/>
      <c r="O23" s="315"/>
      <c r="P23" s="315"/>
      <c r="Q23" s="315"/>
    </row>
    <row r="24" spans="1:17" ht="27" x14ac:dyDescent="0.35">
      <c r="B24" s="63"/>
      <c r="G24" s="63"/>
      <c r="L24" s="63"/>
      <c r="P24" s="63"/>
    </row>
    <row r="25" spans="1:17" x14ac:dyDescent="0.25">
      <c r="A25" s="5" t="s">
        <v>186</v>
      </c>
      <c r="B25" s="35" t="s">
        <v>547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x14ac:dyDescent="0.25">
      <c r="A26" s="28" t="s">
        <v>503</v>
      </c>
      <c r="B26" s="74"/>
      <c r="C26" s="8">
        <v>165</v>
      </c>
      <c r="F26" s="8" t="s">
        <v>634</v>
      </c>
      <c r="G26" s="74">
        <v>300</v>
      </c>
      <c r="H26" s="8">
        <v>1325</v>
      </c>
      <c r="K26" s="8" t="s">
        <v>491</v>
      </c>
      <c r="L26" s="74">
        <v>200</v>
      </c>
      <c r="M26" s="8"/>
      <c r="O26" s="8" t="s">
        <v>549</v>
      </c>
      <c r="P26" s="74">
        <v>125</v>
      </c>
      <c r="Q26" s="8"/>
    </row>
    <row r="27" spans="1:17" x14ac:dyDescent="0.25">
      <c r="A27" s="8" t="s">
        <v>505</v>
      </c>
      <c r="B27" s="74"/>
      <c r="C27" s="8">
        <v>200</v>
      </c>
      <c r="F27" s="8" t="s">
        <v>549</v>
      </c>
      <c r="G27" s="74">
        <v>100</v>
      </c>
      <c r="H27" s="8"/>
      <c r="K27" s="8" t="s">
        <v>729</v>
      </c>
      <c r="L27" s="74">
        <v>8.76</v>
      </c>
      <c r="M27" s="8"/>
      <c r="O27" s="8" t="s">
        <v>833</v>
      </c>
      <c r="P27" s="74">
        <v>250</v>
      </c>
      <c r="Q27" s="8"/>
    </row>
    <row r="28" spans="1:17" x14ac:dyDescent="0.25">
      <c r="A28" s="8" t="s">
        <v>491</v>
      </c>
      <c r="B28" s="75"/>
      <c r="C28" s="8">
        <v>300</v>
      </c>
      <c r="F28" s="8" t="s">
        <v>634</v>
      </c>
      <c r="G28" s="75">
        <v>400</v>
      </c>
      <c r="H28" s="8"/>
      <c r="K28" s="8" t="s">
        <v>491</v>
      </c>
      <c r="L28" s="75">
        <v>520</v>
      </c>
      <c r="M28" s="8"/>
      <c r="O28" s="8" t="s">
        <v>549</v>
      </c>
      <c r="P28" s="75">
        <v>125</v>
      </c>
      <c r="Q28" s="8"/>
    </row>
    <row r="29" spans="1:17" x14ac:dyDescent="0.25">
      <c r="A29" s="8"/>
      <c r="B29" s="74"/>
      <c r="C29" s="8"/>
      <c r="F29" s="8" t="s">
        <v>549</v>
      </c>
      <c r="G29" s="74">
        <v>150</v>
      </c>
      <c r="H29" s="8"/>
      <c r="K29" s="8" t="s">
        <v>549</v>
      </c>
      <c r="L29" s="74">
        <v>241.26</v>
      </c>
      <c r="M29" s="8"/>
      <c r="O29" s="8" t="s">
        <v>833</v>
      </c>
      <c r="P29" s="74">
        <v>450</v>
      </c>
      <c r="Q29" s="8"/>
    </row>
    <row r="30" spans="1:17" x14ac:dyDescent="0.25">
      <c r="A30" s="8"/>
      <c r="B30" s="75"/>
      <c r="C30" s="8"/>
      <c r="F30" s="8"/>
      <c r="G30" s="75"/>
      <c r="H30" s="8"/>
      <c r="K30" s="8"/>
      <c r="L30" s="75"/>
      <c r="M30" s="8"/>
      <c r="O30" s="8"/>
      <c r="P30" s="75"/>
      <c r="Q30" s="8"/>
    </row>
    <row r="31" spans="1:17" x14ac:dyDescent="0.25">
      <c r="A31" s="8"/>
      <c r="B31" s="74"/>
      <c r="C31" s="8"/>
      <c r="F31" s="8"/>
      <c r="G31" s="74"/>
      <c r="H31" s="8"/>
      <c r="K31" s="8"/>
      <c r="L31" s="74"/>
      <c r="M31" s="8"/>
      <c r="O31" s="8"/>
      <c r="P31" s="74"/>
      <c r="Q31" s="8"/>
    </row>
    <row r="32" spans="1:17" x14ac:dyDescent="0.25">
      <c r="A32" s="8"/>
      <c r="B32" s="75"/>
      <c r="C32" s="8"/>
      <c r="F32" s="8"/>
      <c r="G32" s="75"/>
      <c r="H32" s="8"/>
      <c r="K32" s="8"/>
      <c r="L32" s="75"/>
      <c r="M32" s="8"/>
      <c r="O32" s="8"/>
      <c r="P32" s="75"/>
      <c r="Q32" s="8"/>
    </row>
    <row r="33" spans="1:17" x14ac:dyDescent="0.25">
      <c r="A33" s="8"/>
      <c r="B33" s="74"/>
      <c r="C33" s="8"/>
      <c r="F33" s="8"/>
      <c r="G33" s="74"/>
      <c r="H33" s="8"/>
      <c r="K33" s="8"/>
      <c r="L33" s="74"/>
      <c r="M33" s="8"/>
      <c r="O33" s="8"/>
      <c r="P33" s="74"/>
      <c r="Q33" s="8"/>
    </row>
    <row r="34" spans="1:17" x14ac:dyDescent="0.25">
      <c r="A34" s="8"/>
      <c r="B34" s="74"/>
      <c r="C34" s="8"/>
      <c r="F34" s="8"/>
      <c r="G34" s="74"/>
      <c r="H34" s="8"/>
      <c r="K34" s="8"/>
      <c r="L34" s="74"/>
      <c r="M34" s="8"/>
      <c r="O34" s="8"/>
      <c r="P34" s="74"/>
      <c r="Q34" s="8"/>
    </row>
    <row r="35" spans="1:17" x14ac:dyDescent="0.25">
      <c r="A35" s="8"/>
      <c r="B35" s="75"/>
      <c r="C35" s="8"/>
      <c r="F35" s="8"/>
      <c r="G35" s="75"/>
      <c r="H35" s="8"/>
      <c r="K35" s="8"/>
      <c r="L35" s="75"/>
      <c r="M35" s="8"/>
      <c r="O35" s="8"/>
      <c r="P35" s="75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v>665</v>
      </c>
      <c r="C39" s="10">
        <f>SUM(C26:C38)</f>
        <v>665</v>
      </c>
      <c r="F39" s="8" t="s">
        <v>40</v>
      </c>
      <c r="G39" s="10">
        <f>SUM(G26:G38)</f>
        <v>950</v>
      </c>
      <c r="H39" s="8"/>
      <c r="K39" s="8" t="s">
        <v>40</v>
      </c>
      <c r="L39" s="10">
        <f>SUM(L26:L38)</f>
        <v>970.02</v>
      </c>
      <c r="M39" s="8"/>
      <c r="O39" s="8" t="s">
        <v>40</v>
      </c>
      <c r="P39" s="10">
        <f>SUM(P26:P38)</f>
        <v>950</v>
      </c>
      <c r="Q39" s="8"/>
    </row>
    <row r="42" spans="1:17" x14ac:dyDescent="0.25">
      <c r="A42" s="315" t="s">
        <v>94</v>
      </c>
      <c r="B42" s="315"/>
      <c r="C42" s="315"/>
      <c r="F42" s="315" t="s">
        <v>99</v>
      </c>
      <c r="G42" s="315"/>
      <c r="H42" s="315"/>
      <c r="K42" s="315" t="s">
        <v>96</v>
      </c>
      <c r="L42" s="315"/>
      <c r="M42" s="315"/>
      <c r="O42" s="315" t="s">
        <v>0</v>
      </c>
      <c r="P42" s="315"/>
      <c r="Q42" s="315"/>
    </row>
    <row r="43" spans="1:17" x14ac:dyDescent="0.25">
      <c r="A43" s="315"/>
      <c r="B43" s="315"/>
      <c r="C43" s="315"/>
      <c r="F43" s="315"/>
      <c r="G43" s="315"/>
      <c r="H43" s="315"/>
      <c r="K43" s="315"/>
      <c r="L43" s="315"/>
      <c r="M43" s="315"/>
      <c r="O43" s="315"/>
      <c r="P43" s="315"/>
      <c r="Q43" s="315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 t="s">
        <v>23</v>
      </c>
      <c r="B46" s="74">
        <v>300</v>
      </c>
      <c r="C46" s="8"/>
      <c r="F46" s="8"/>
      <c r="G46" s="74"/>
      <c r="H46" s="8"/>
      <c r="K46" s="8"/>
      <c r="L46" s="74"/>
      <c r="M46" s="8"/>
      <c r="O46" s="8" t="s">
        <v>12</v>
      </c>
      <c r="P46" s="74">
        <v>89.5</v>
      </c>
      <c r="Q46" s="8"/>
    </row>
    <row r="47" spans="1:17" x14ac:dyDescent="0.25">
      <c r="A47" s="8" t="s">
        <v>856</v>
      </c>
      <c r="B47" s="74">
        <v>250</v>
      </c>
      <c r="C47" s="8"/>
      <c r="F47" s="8"/>
      <c r="G47" s="74"/>
      <c r="H47" s="8"/>
      <c r="K47" s="8"/>
      <c r="L47" s="74"/>
      <c r="M47" s="8"/>
      <c r="O47" s="8" t="s">
        <v>69</v>
      </c>
      <c r="P47" s="74">
        <v>89.5</v>
      </c>
      <c r="Q47" s="8"/>
    </row>
    <row r="48" spans="1:17" x14ac:dyDescent="0.25">
      <c r="A48" s="8" t="s">
        <v>23</v>
      </c>
      <c r="B48" s="75">
        <v>400</v>
      </c>
      <c r="C48" s="8"/>
      <c r="F48" s="8"/>
      <c r="G48" s="75"/>
      <c r="H48" s="8"/>
      <c r="K48" s="8"/>
      <c r="L48" s="75"/>
      <c r="M48" s="8"/>
      <c r="O48" s="8" t="s">
        <v>22</v>
      </c>
      <c r="P48" s="75">
        <v>106.15</v>
      </c>
      <c r="Q48" s="8"/>
    </row>
    <row r="49" spans="1:17" x14ac:dyDescent="0.25">
      <c r="A49" s="8"/>
      <c r="B49" s="74"/>
      <c r="C49" s="8"/>
      <c r="F49" s="8"/>
      <c r="G49" s="74"/>
      <c r="H49" s="8"/>
      <c r="K49" s="8"/>
      <c r="L49" s="74"/>
      <c r="M49" s="8"/>
      <c r="O49" s="8" t="s">
        <v>13</v>
      </c>
      <c r="P49" s="74">
        <v>119.5</v>
      </c>
      <c r="Q49" s="8"/>
    </row>
    <row r="50" spans="1:17" x14ac:dyDescent="0.25">
      <c r="A50" s="8"/>
      <c r="B50" s="75"/>
      <c r="C50" s="8"/>
      <c r="F50" s="8"/>
      <c r="G50" s="75"/>
      <c r="H50" s="8"/>
      <c r="K50" s="8"/>
      <c r="L50" s="75"/>
      <c r="M50" s="8"/>
      <c r="O50" s="8" t="s">
        <v>70</v>
      </c>
      <c r="P50" s="75">
        <v>95</v>
      </c>
      <c r="Q50" s="8"/>
    </row>
    <row r="51" spans="1:17" x14ac:dyDescent="0.25">
      <c r="A51" s="8"/>
      <c r="B51" s="74"/>
      <c r="C51" s="8"/>
      <c r="F51" s="8"/>
      <c r="G51" s="74"/>
      <c r="H51" s="8"/>
      <c r="K51" s="8"/>
      <c r="L51" s="74"/>
      <c r="M51" s="8"/>
      <c r="O51" s="8" t="s">
        <v>23</v>
      </c>
      <c r="P51" s="74">
        <v>89.5</v>
      </c>
      <c r="Q51" s="8"/>
    </row>
    <row r="52" spans="1:17" x14ac:dyDescent="0.25">
      <c r="A52" s="8"/>
      <c r="B52" s="75"/>
      <c r="C52" s="8"/>
      <c r="F52" s="8"/>
      <c r="G52" s="75"/>
      <c r="H52" s="8"/>
      <c r="K52" s="8"/>
      <c r="L52" s="75"/>
      <c r="M52" s="8"/>
      <c r="O52" s="8" t="s">
        <v>34</v>
      </c>
      <c r="P52" s="75">
        <v>55.15</v>
      </c>
      <c r="Q52" s="8"/>
    </row>
    <row r="53" spans="1:17" x14ac:dyDescent="0.25">
      <c r="A53" s="8"/>
      <c r="B53" s="74"/>
      <c r="C53" s="8"/>
      <c r="F53" s="8"/>
      <c r="G53" s="74"/>
      <c r="H53" s="8"/>
      <c r="K53" s="8"/>
      <c r="L53" s="74"/>
      <c r="M53" s="8"/>
      <c r="O53" s="8" t="s">
        <v>71</v>
      </c>
      <c r="P53" s="74"/>
      <c r="Q53" s="8"/>
    </row>
    <row r="54" spans="1:17" x14ac:dyDescent="0.25">
      <c r="A54" s="8"/>
      <c r="B54" s="74"/>
      <c r="C54" s="8"/>
      <c r="F54" s="8"/>
      <c r="G54" s="74"/>
      <c r="H54" s="8"/>
      <c r="K54" s="8"/>
      <c r="L54" s="74"/>
      <c r="M54" s="8"/>
      <c r="O54" s="8" t="s">
        <v>176</v>
      </c>
      <c r="P54" s="74">
        <v>89.5</v>
      </c>
      <c r="Q54" s="8"/>
    </row>
    <row r="55" spans="1:17" x14ac:dyDescent="0.25">
      <c r="A55" s="8"/>
      <c r="B55" s="75"/>
      <c r="C55" s="8"/>
      <c r="F55" s="8"/>
      <c r="G55" s="75"/>
      <c r="H55" s="8"/>
      <c r="K55" s="8"/>
      <c r="L55" s="75"/>
      <c r="M55" s="8"/>
      <c r="O55" s="8" t="s">
        <v>177</v>
      </c>
      <c r="P55" s="75">
        <v>55.15</v>
      </c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950</v>
      </c>
      <c r="C59" s="8"/>
      <c r="F59" s="8" t="s">
        <v>40</v>
      </c>
      <c r="G59" s="10">
        <f>SUM(G46:G58)</f>
        <v>0</v>
      </c>
      <c r="H59" s="8"/>
      <c r="K59" s="8" t="s">
        <v>40</v>
      </c>
      <c r="L59" s="10">
        <f>SUM(L46:L58)</f>
        <v>0</v>
      </c>
      <c r="M59" s="8"/>
      <c r="O59" s="8" t="s">
        <v>40</v>
      </c>
      <c r="P59" s="10">
        <f>SUM(P46:P58)</f>
        <v>788.94999999999993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D2:L370"/>
  <sheetViews>
    <sheetView topLeftCell="A271" zoomScale="96" zoomScaleNormal="96" workbookViewId="0">
      <selection activeCell="J287" sqref="J287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6.5703125" customWidth="1"/>
    <col min="11" max="11" width="15.7109375" customWidth="1"/>
  </cols>
  <sheetData>
    <row r="2" spans="4:12" x14ac:dyDescent="0.25">
      <c r="D2" s="64" t="s">
        <v>155</v>
      </c>
      <c r="I2" s="310" t="s">
        <v>46</v>
      </c>
      <c r="J2" s="310"/>
      <c r="K2" s="310"/>
    </row>
    <row r="3" spans="4:12" x14ac:dyDescent="0.25">
      <c r="D3" s="324" t="s">
        <v>24</v>
      </c>
      <c r="E3" s="324"/>
      <c r="H3" s="325" t="s">
        <v>24</v>
      </c>
      <c r="I3" s="325"/>
      <c r="J3" s="325"/>
      <c r="K3" s="325"/>
      <c r="L3" s="325"/>
    </row>
    <row r="4" spans="4:12" x14ac:dyDescent="0.25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x14ac:dyDescent="0.25">
      <c r="D5" s="53" t="s">
        <v>52</v>
      </c>
      <c r="E5" s="45">
        <f>mensualidades!G21</f>
        <v>560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x14ac:dyDescent="0.25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x14ac:dyDescent="0.25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x14ac:dyDescent="0.25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x14ac:dyDescent="0.25">
      <c r="D10" s="12" t="s">
        <v>60</v>
      </c>
      <c r="E10" s="10">
        <f>UNIVIAST!J24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x14ac:dyDescent="0.25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x14ac:dyDescent="0.25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x14ac:dyDescent="0.25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x14ac:dyDescent="0.25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GASTOS'!C18</f>
        <v>390</v>
      </c>
      <c r="K14" s="8"/>
      <c r="L14" s="8"/>
    </row>
    <row r="15" spans="4:12" x14ac:dyDescent="0.25">
      <c r="D15" s="12" t="s">
        <v>64</v>
      </c>
      <c r="E15" s="10">
        <f>YOBEL!I19</f>
        <v>0</v>
      </c>
      <c r="H15" s="8"/>
      <c r="I15" s="8"/>
      <c r="J15" s="9"/>
      <c r="K15" s="8"/>
      <c r="L15" s="8"/>
    </row>
    <row r="16" spans="4:12" x14ac:dyDescent="0.25">
      <c r="D16" s="12" t="s">
        <v>65</v>
      </c>
      <c r="E16" s="10">
        <f>aldia!L25</f>
        <v>20.789999999999964</v>
      </c>
      <c r="H16" s="8"/>
      <c r="I16" s="8"/>
      <c r="J16" s="9"/>
      <c r="K16" s="8"/>
      <c r="L16" s="8"/>
    </row>
    <row r="17" spans="4:12" x14ac:dyDescent="0.25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x14ac:dyDescent="0.25">
      <c r="D18" s="12" t="s">
        <v>85</v>
      </c>
      <c r="E18" s="10">
        <f>sear!J26</f>
        <v>37.899999999999977</v>
      </c>
      <c r="H18" s="8"/>
      <c r="I18" s="8"/>
      <c r="J18" s="9"/>
      <c r="K18" s="8"/>
      <c r="L18" s="8"/>
    </row>
    <row r="19" spans="4:12" x14ac:dyDescent="0.25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x14ac:dyDescent="0.25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x14ac:dyDescent="0.25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x14ac:dyDescent="0.25">
      <c r="D22" s="12" t="s">
        <v>207</v>
      </c>
      <c r="E22" s="10"/>
      <c r="H22" s="8"/>
      <c r="I22" s="8"/>
      <c r="J22" s="9"/>
      <c r="K22" s="8"/>
      <c r="L22" s="8"/>
    </row>
    <row r="23" spans="4:12" x14ac:dyDescent="0.25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x14ac:dyDescent="0.25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x14ac:dyDescent="0.25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x14ac:dyDescent="0.25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x14ac:dyDescent="0.25">
      <c r="D27" s="66"/>
      <c r="E27" s="10"/>
      <c r="H27" s="8"/>
      <c r="I27" s="8"/>
      <c r="J27" s="9"/>
      <c r="K27" s="8"/>
      <c r="L27" s="8"/>
    </row>
    <row r="28" spans="4:12" x14ac:dyDescent="0.25">
      <c r="D28" s="66"/>
      <c r="E28" s="10"/>
      <c r="H28" s="8"/>
      <c r="I28" s="8"/>
      <c r="J28" s="9"/>
      <c r="K28" s="8"/>
      <c r="L28" s="8"/>
    </row>
    <row r="29" spans="4:12" x14ac:dyDescent="0.25">
      <c r="D29" s="66"/>
      <c r="E29" s="10"/>
      <c r="H29" s="8"/>
      <c r="I29" s="8"/>
      <c r="J29" s="9"/>
      <c r="K29" s="8"/>
      <c r="L29" s="8"/>
    </row>
    <row r="30" spans="4:12" x14ac:dyDescent="0.25">
      <c r="D30" s="66"/>
      <c r="E30" s="10"/>
      <c r="H30" s="8"/>
      <c r="I30" s="8"/>
      <c r="J30" s="9"/>
      <c r="K30" s="8"/>
      <c r="L30" s="8"/>
    </row>
    <row r="31" spans="4:12" x14ac:dyDescent="0.25">
      <c r="D31" s="66"/>
      <c r="E31" s="10"/>
      <c r="H31" s="8"/>
      <c r="I31" s="8"/>
      <c r="J31" s="9"/>
      <c r="K31" s="8"/>
      <c r="L31" s="8"/>
    </row>
    <row r="32" spans="4:12" x14ac:dyDescent="0.25">
      <c r="D32" s="326" t="s">
        <v>67</v>
      </c>
      <c r="E32" s="328">
        <f>SUM(E5:E31)</f>
        <v>4529.1264000000001</v>
      </c>
      <c r="H32" s="8"/>
      <c r="I32" s="8"/>
      <c r="J32" s="336">
        <f>SUM(J5:J31)</f>
        <v>3313.67</v>
      </c>
      <c r="K32" s="8"/>
      <c r="L32" s="8"/>
    </row>
    <row r="33" spans="4:12" x14ac:dyDescent="0.25">
      <c r="D33" s="327"/>
      <c r="E33" s="329"/>
      <c r="H33" s="330" t="s">
        <v>40</v>
      </c>
      <c r="I33" s="331"/>
      <c r="J33" s="337"/>
      <c r="K33" s="8"/>
      <c r="L33" s="8"/>
    </row>
    <row r="38" spans="4:12" x14ac:dyDescent="0.25">
      <c r="D38" s="64" t="s">
        <v>46</v>
      </c>
      <c r="I38" s="310" t="s">
        <v>46</v>
      </c>
      <c r="J38" s="310"/>
      <c r="K38" s="310"/>
    </row>
    <row r="39" spans="4:12" x14ac:dyDescent="0.25">
      <c r="D39" s="324" t="s">
        <v>87</v>
      </c>
      <c r="E39" s="324"/>
      <c r="H39" s="325" t="s">
        <v>87</v>
      </c>
      <c r="I39" s="325"/>
      <c r="J39" s="325"/>
      <c r="K39" s="325"/>
      <c r="L39" s="325"/>
    </row>
    <row r="40" spans="4:12" x14ac:dyDescent="0.25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x14ac:dyDescent="0.25">
      <c r="D41" s="53" t="s">
        <v>52</v>
      </c>
      <c r="E41" s="45">
        <f>mensualidades!G21</f>
        <v>560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x14ac:dyDescent="0.25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x14ac:dyDescent="0.25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x14ac:dyDescent="0.25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x14ac:dyDescent="0.25">
      <c r="D46" s="12" t="s">
        <v>60</v>
      </c>
      <c r="E46" s="10">
        <f>UNIVIAST!V24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x14ac:dyDescent="0.25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x14ac:dyDescent="0.25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x14ac:dyDescent="0.25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x14ac:dyDescent="0.25">
      <c r="D50" s="12" t="s">
        <v>37</v>
      </c>
      <c r="E50" s="10">
        <f>PARAISO!J48</f>
        <v>0</v>
      </c>
      <c r="H50" s="8"/>
      <c r="I50" s="8" t="s">
        <v>184</v>
      </c>
      <c r="J50" s="9">
        <f>'OTROS GASTOS'!H18</f>
        <v>847.88</v>
      </c>
      <c r="K50" s="8"/>
      <c r="L50" s="8"/>
    </row>
    <row r="51" spans="4:12" x14ac:dyDescent="0.25">
      <c r="D51" s="12" t="s">
        <v>64</v>
      </c>
      <c r="E51" s="10">
        <f>YOBEL!T19</f>
        <v>15.5</v>
      </c>
      <c r="H51" s="8"/>
      <c r="I51" s="8" t="s">
        <v>295</v>
      </c>
      <c r="J51" s="9">
        <v>36.1</v>
      </c>
      <c r="K51" s="8"/>
      <c r="L51" s="8"/>
    </row>
    <row r="52" spans="4:12" x14ac:dyDescent="0.25">
      <c r="D52" s="12" t="s">
        <v>65</v>
      </c>
      <c r="E52" s="10">
        <f>aldia!AA26</f>
        <v>23.314499999999953</v>
      </c>
      <c r="H52" s="8"/>
      <c r="I52" s="8"/>
      <c r="J52" s="9"/>
      <c r="K52" s="8"/>
      <c r="L52" s="8"/>
    </row>
    <row r="53" spans="4:12" x14ac:dyDescent="0.25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x14ac:dyDescent="0.25">
      <c r="D54" s="12" t="s">
        <v>85</v>
      </c>
      <c r="E54" s="10">
        <f>sear!U26</f>
        <v>77.200000000000045</v>
      </c>
      <c r="H54" s="8"/>
      <c r="I54" s="8"/>
      <c r="J54" s="9"/>
      <c r="K54" s="8"/>
      <c r="L54" s="8"/>
    </row>
    <row r="55" spans="4:12" x14ac:dyDescent="0.25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x14ac:dyDescent="0.25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x14ac:dyDescent="0.25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x14ac:dyDescent="0.25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x14ac:dyDescent="0.25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x14ac:dyDescent="0.25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x14ac:dyDescent="0.25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x14ac:dyDescent="0.25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326" t="s">
        <v>67</v>
      </c>
      <c r="E63" s="328">
        <f>SUM(E41:E62)</f>
        <v>4539.0032000000001</v>
      </c>
      <c r="H63" s="8"/>
      <c r="I63" s="8"/>
      <c r="J63" s="9"/>
      <c r="K63" s="8"/>
      <c r="L63" s="8"/>
    </row>
    <row r="64" spans="4:12" x14ac:dyDescent="0.25">
      <c r="D64" s="327"/>
      <c r="E64" s="329"/>
      <c r="H64" s="330" t="s">
        <v>40</v>
      </c>
      <c r="I64" s="331"/>
      <c r="J64" s="65">
        <f>SUM(J41:J63)</f>
        <v>3776.38</v>
      </c>
      <c r="K64" s="8"/>
      <c r="L64" s="8"/>
    </row>
    <row r="68" spans="4:12" x14ac:dyDescent="0.25">
      <c r="D68" s="64" t="s">
        <v>564</v>
      </c>
      <c r="I68" s="310" t="s">
        <v>46</v>
      </c>
      <c r="J68" s="310"/>
      <c r="K68" s="310"/>
    </row>
    <row r="69" spans="4:12" x14ac:dyDescent="0.25">
      <c r="D69" s="324" t="s">
        <v>88</v>
      </c>
      <c r="E69" s="324"/>
      <c r="H69" s="325" t="s">
        <v>88</v>
      </c>
      <c r="I69" s="325"/>
      <c r="J69" s="325"/>
      <c r="K69" s="325"/>
      <c r="L69" s="325"/>
    </row>
    <row r="70" spans="4:12" x14ac:dyDescent="0.25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x14ac:dyDescent="0.25">
      <c r="D71" s="53" t="s">
        <v>52</v>
      </c>
      <c r="E71" s="45">
        <f>mensualidades!G48</f>
        <v>540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x14ac:dyDescent="0.25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x14ac:dyDescent="0.25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x14ac:dyDescent="0.25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x14ac:dyDescent="0.25">
      <c r="D76" s="12" t="s">
        <v>60</v>
      </c>
      <c r="E76" s="10">
        <f>UNIVIAST!J52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x14ac:dyDescent="0.25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x14ac:dyDescent="0.25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x14ac:dyDescent="0.25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x14ac:dyDescent="0.25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x14ac:dyDescent="0.25">
      <c r="D81" s="12" t="s">
        <v>64</v>
      </c>
      <c r="E81" s="10">
        <f>YOBEL!I41</f>
        <v>15.5</v>
      </c>
      <c r="H81" s="8"/>
      <c r="I81" s="8" t="s">
        <v>184</v>
      </c>
      <c r="J81" s="9">
        <f>'OTROS GASTOS'!M18</f>
        <v>759.08</v>
      </c>
      <c r="K81" s="8"/>
      <c r="L81" s="8"/>
    </row>
    <row r="82" spans="4:12" x14ac:dyDescent="0.25">
      <c r="D82" s="12" t="s">
        <v>65</v>
      </c>
      <c r="E82" s="10">
        <f>aldia!L54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x14ac:dyDescent="0.25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x14ac:dyDescent="0.25">
      <c r="D84" s="12" t="s">
        <v>85</v>
      </c>
      <c r="E84" s="10">
        <f>sear!J55</f>
        <v>79.799999999999955</v>
      </c>
      <c r="H84" s="8"/>
      <c r="I84" s="8"/>
      <c r="J84" s="9"/>
      <c r="K84" s="8"/>
      <c r="L84" s="8"/>
    </row>
    <row r="85" spans="4:12" x14ac:dyDescent="0.25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x14ac:dyDescent="0.25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x14ac:dyDescent="0.25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x14ac:dyDescent="0.25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x14ac:dyDescent="0.25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x14ac:dyDescent="0.25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x14ac:dyDescent="0.25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x14ac:dyDescent="0.25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x14ac:dyDescent="0.25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326" t="s">
        <v>67</v>
      </c>
      <c r="E94" s="328">
        <f>SUM(E71:E93)</f>
        <v>4905.3713000000007</v>
      </c>
      <c r="H94" s="330" t="s">
        <v>40</v>
      </c>
      <c r="I94" s="331"/>
      <c r="J94" s="65">
        <f>SUM(J71:J93)</f>
        <v>3693.35</v>
      </c>
      <c r="K94" s="8"/>
      <c r="L94" s="8"/>
    </row>
    <row r="95" spans="4:12" x14ac:dyDescent="0.25">
      <c r="D95" s="327"/>
      <c r="E95" s="329"/>
    </row>
    <row r="99" spans="4:12" x14ac:dyDescent="0.25">
      <c r="I99" s="310" t="s">
        <v>46</v>
      </c>
      <c r="J99" s="310"/>
      <c r="K99" s="310"/>
    </row>
    <row r="100" spans="4:12" x14ac:dyDescent="0.25">
      <c r="D100" s="64" t="s">
        <v>566</v>
      </c>
      <c r="H100" s="325" t="s">
        <v>89</v>
      </c>
      <c r="I100" s="325"/>
      <c r="J100" s="325"/>
      <c r="K100" s="325"/>
      <c r="L100" s="325"/>
    </row>
    <row r="101" spans="4:12" x14ac:dyDescent="0.25">
      <c r="D101" s="324" t="s">
        <v>89</v>
      </c>
      <c r="E101" s="324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x14ac:dyDescent="0.25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590</v>
      </c>
      <c r="H103" s="8"/>
      <c r="I103" s="8" t="s">
        <v>53</v>
      </c>
      <c r="J103" s="9"/>
      <c r="K103" s="8"/>
      <c r="L103" s="8"/>
    </row>
    <row r="104" spans="4:12" x14ac:dyDescent="0.25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x14ac:dyDescent="0.25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x14ac:dyDescent="0.25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x14ac:dyDescent="0.25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x14ac:dyDescent="0.25">
      <c r="D108" s="12" t="s">
        <v>60</v>
      </c>
      <c r="E108" s="10">
        <f>UNIVIAST!V52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x14ac:dyDescent="0.25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x14ac:dyDescent="0.25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x14ac:dyDescent="0.25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x14ac:dyDescent="0.25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GASTOS'!R18</f>
        <v>469.19</v>
      </c>
      <c r="K112" s="8"/>
      <c r="L112" s="8"/>
    </row>
    <row r="113" spans="4:12" x14ac:dyDescent="0.25">
      <c r="D113" s="12" t="s">
        <v>64</v>
      </c>
      <c r="E113" s="10">
        <f>YOBEL!I73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x14ac:dyDescent="0.25">
      <c r="D114" s="12" t="s">
        <v>65</v>
      </c>
      <c r="E114" s="10">
        <f>aldia!AA55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x14ac:dyDescent="0.25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x14ac:dyDescent="0.25">
      <c r="D116" s="12" t="s">
        <v>85</v>
      </c>
      <c r="E116" s="10">
        <f>sear!U55</f>
        <v>43.5</v>
      </c>
      <c r="H116" s="8"/>
      <c r="I116" s="8"/>
      <c r="J116" s="9"/>
      <c r="K116" s="8"/>
      <c r="L116" s="8"/>
    </row>
    <row r="117" spans="4:12" x14ac:dyDescent="0.25">
      <c r="D117" s="12" t="s">
        <v>204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x14ac:dyDescent="0.25">
      <c r="D118" s="12" t="s">
        <v>342</v>
      </c>
      <c r="E118" s="10">
        <f>empetrans!U55</f>
        <v>80</v>
      </c>
      <c r="H118" s="8"/>
      <c r="I118" s="8"/>
      <c r="J118" s="9"/>
      <c r="K118" s="8"/>
      <c r="L118" s="8"/>
    </row>
    <row r="119" spans="4:12" x14ac:dyDescent="0.25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x14ac:dyDescent="0.25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x14ac:dyDescent="0.25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x14ac:dyDescent="0.25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x14ac:dyDescent="0.25">
      <c r="D123" s="12" t="s">
        <v>414</v>
      </c>
      <c r="E123" s="10">
        <f>'RASTREO ICSSE'!N18</f>
        <v>423.44</v>
      </c>
      <c r="H123" s="8"/>
      <c r="I123" s="8"/>
      <c r="J123" s="9"/>
      <c r="K123" s="8"/>
      <c r="L123" s="8"/>
    </row>
    <row r="124" spans="4:12" x14ac:dyDescent="0.25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x14ac:dyDescent="0.25">
      <c r="D125" s="66" t="s">
        <v>182</v>
      </c>
      <c r="E125" s="10">
        <f>IESS!N22</f>
        <v>926.29</v>
      </c>
      <c r="H125" s="330" t="s">
        <v>40</v>
      </c>
      <c r="I125" s="331"/>
      <c r="J125" s="65">
        <f>SUM(J102:J124)</f>
        <v>3644.8100000000004</v>
      </c>
      <c r="K125" s="8"/>
      <c r="L125" s="8"/>
    </row>
    <row r="126" spans="4:12" x14ac:dyDescent="0.25">
      <c r="D126" s="326" t="s">
        <v>67</v>
      </c>
      <c r="E126" s="328">
        <f>SUM(E103:E125)</f>
        <v>4974.3834999999999</v>
      </c>
    </row>
    <row r="127" spans="4:12" x14ac:dyDescent="0.25">
      <c r="D127" s="327"/>
      <c r="E127" s="329"/>
    </row>
    <row r="129" spans="4:12" x14ac:dyDescent="0.25">
      <c r="I129" s="310" t="s">
        <v>46</v>
      </c>
      <c r="J129" s="310"/>
      <c r="K129" s="310"/>
    </row>
    <row r="130" spans="4:12" x14ac:dyDescent="0.25">
      <c r="D130" s="64" t="s">
        <v>565</v>
      </c>
      <c r="H130" s="325" t="s">
        <v>97</v>
      </c>
      <c r="I130" s="325"/>
      <c r="J130" s="325"/>
      <c r="K130" s="325"/>
      <c r="L130" s="325"/>
    </row>
    <row r="131" spans="4:12" x14ac:dyDescent="0.25">
      <c r="D131" s="324" t="s">
        <v>97</v>
      </c>
      <c r="E131" s="324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x14ac:dyDescent="0.25">
      <c r="D132" s="35" t="s">
        <v>49</v>
      </c>
      <c r="E132" s="35" t="s">
        <v>50</v>
      </c>
      <c r="H132" s="8"/>
      <c r="I132" s="8" t="s">
        <v>51</v>
      </c>
      <c r="J132" s="9">
        <v>100</v>
      </c>
      <c r="K132" s="8">
        <v>1290</v>
      </c>
      <c r="L132" s="8"/>
    </row>
    <row r="133" spans="4:12" x14ac:dyDescent="0.25">
      <c r="D133" s="53" t="s">
        <v>52</v>
      </c>
      <c r="E133" s="45">
        <f>mensualidades!G75</f>
        <v>520</v>
      </c>
      <c r="H133" s="8"/>
      <c r="I133" s="8" t="s">
        <v>53</v>
      </c>
      <c r="J133" s="9"/>
      <c r="K133" s="8"/>
      <c r="L133" s="8"/>
    </row>
    <row r="134" spans="4:12" x14ac:dyDescent="0.25">
      <c r="D134" s="12" t="s">
        <v>54</v>
      </c>
      <c r="E134" s="10">
        <f>agripac!J175</f>
        <v>464.51000000000022</v>
      </c>
      <c r="H134" s="8"/>
      <c r="I134" s="8" t="s">
        <v>55</v>
      </c>
      <c r="J134" s="9">
        <v>33</v>
      </c>
      <c r="K134" s="8"/>
      <c r="L134" s="8"/>
    </row>
    <row r="135" spans="4:12" x14ac:dyDescent="0.25">
      <c r="D135" s="12" t="s">
        <v>21</v>
      </c>
      <c r="E135" s="10">
        <f>'yupi '!I168</f>
        <v>461.29999999999927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61.100000000000023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41.5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UNIVIAST!J80</f>
        <v>69.599999999999909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126.90000000000009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956.5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GASTOS'!C42</f>
        <v>804.41000000000008</v>
      </c>
      <c r="K142" s="8"/>
      <c r="L142" s="8"/>
    </row>
    <row r="143" spans="4:12" x14ac:dyDescent="0.25">
      <c r="D143" s="12" t="s">
        <v>64</v>
      </c>
      <c r="E143" s="10">
        <f>YOBEL!I63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aldia!L84</f>
        <v>30.10590000000002</v>
      </c>
      <c r="H144" s="8"/>
      <c r="I144" s="8"/>
      <c r="J144" s="9"/>
      <c r="K144" s="8"/>
      <c r="L144" s="8"/>
    </row>
    <row r="145" spans="4:12" x14ac:dyDescent="0.25">
      <c r="D145" s="12" t="s">
        <v>66</v>
      </c>
      <c r="E145" s="10">
        <f>'plasticos Ester'!I98</f>
        <v>440.60000000000036</v>
      </c>
      <c r="H145" s="8"/>
      <c r="I145" s="8" t="s">
        <v>594</v>
      </c>
      <c r="J145" s="9">
        <f>NOMINA!C39</f>
        <v>665</v>
      </c>
      <c r="K145" s="8"/>
      <c r="L145" s="8"/>
    </row>
    <row r="146" spans="4:12" x14ac:dyDescent="0.25">
      <c r="D146" s="12" t="s">
        <v>85</v>
      </c>
      <c r="E146" s="10">
        <f>sear!J84</f>
        <v>79.799999999999955</v>
      </c>
      <c r="H146" s="8"/>
      <c r="I146" s="8" t="s">
        <v>294</v>
      </c>
      <c r="J146" s="9">
        <v>486.64</v>
      </c>
      <c r="K146" s="8"/>
      <c r="L146" s="8"/>
    </row>
    <row r="147" spans="4:12" x14ac:dyDescent="0.25">
      <c r="D147" s="12" t="s">
        <v>204</v>
      </c>
      <c r="E147" s="10">
        <f>'OTROS CLIENTES 2.'!J84</f>
        <v>140.5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56.5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437.95999999999992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326" t="s">
        <v>67</v>
      </c>
      <c r="E156" s="328">
        <f>SUM(E133:E155)</f>
        <v>5172.3458999999993</v>
      </c>
      <c r="H156" s="330" t="s">
        <v>40</v>
      </c>
      <c r="I156" s="331"/>
      <c r="J156" s="65">
        <f>SUM(J132:J155)</f>
        <v>4130.47</v>
      </c>
      <c r="K156" s="8"/>
      <c r="L156" s="8"/>
    </row>
    <row r="157" spans="4:12" x14ac:dyDescent="0.25">
      <c r="D157" s="327"/>
      <c r="E157" s="329"/>
    </row>
    <row r="160" spans="4:12" x14ac:dyDescent="0.25">
      <c r="I160" s="310" t="s">
        <v>46</v>
      </c>
      <c r="J160" s="310"/>
      <c r="K160" s="310"/>
    </row>
    <row r="161" spans="4:12" x14ac:dyDescent="0.25">
      <c r="D161" s="64" t="s">
        <v>565</v>
      </c>
      <c r="H161" s="325" t="s">
        <v>91</v>
      </c>
      <c r="I161" s="325"/>
      <c r="J161" s="325"/>
      <c r="K161" s="325"/>
      <c r="L161" s="325"/>
    </row>
    <row r="162" spans="4:12" x14ac:dyDescent="0.25">
      <c r="D162" s="324" t="s">
        <v>630</v>
      </c>
      <c r="E162" s="324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>
        <v>165</v>
      </c>
      <c r="K163" s="8"/>
      <c r="L163" s="8"/>
    </row>
    <row r="164" spans="4:12" x14ac:dyDescent="0.25">
      <c r="D164" s="53" t="s">
        <v>52</v>
      </c>
      <c r="E164" s="45">
        <f>mensualidades!P75</f>
        <v>540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agripac!V175</f>
        <v>393.81999999999971</v>
      </c>
      <c r="H165" s="8"/>
      <c r="I165" s="8" t="s">
        <v>55</v>
      </c>
      <c r="J165" s="9">
        <v>34</v>
      </c>
      <c r="K165" s="8"/>
      <c r="L165" s="8"/>
    </row>
    <row r="166" spans="4:12" x14ac:dyDescent="0.25">
      <c r="D166" s="12" t="s">
        <v>21</v>
      </c>
      <c r="E166" s="10">
        <f>'yupi '!U168</f>
        <v>537.30000000000018</v>
      </c>
      <c r="H166" s="8"/>
      <c r="I166" s="8" t="s">
        <v>185</v>
      </c>
      <c r="J166" s="9"/>
      <c r="K166" s="8"/>
      <c r="L166" s="8"/>
    </row>
    <row r="167" spans="4:12" x14ac:dyDescent="0.25">
      <c r="D167" s="12" t="s">
        <v>57</v>
      </c>
      <c r="E167" s="10">
        <f>inpaecsa!V123</f>
        <v>106.20000000000005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familia!J159</f>
        <v>-16.74249999999995</v>
      </c>
      <c r="H168" s="8"/>
      <c r="I168" s="8" t="s">
        <v>154</v>
      </c>
      <c r="J168" s="9">
        <v>150</v>
      </c>
      <c r="K168" s="8">
        <v>1311</v>
      </c>
      <c r="L168" s="8"/>
    </row>
    <row r="169" spans="4:12" x14ac:dyDescent="0.25">
      <c r="D169" s="12" t="s">
        <v>60</v>
      </c>
      <c r="E169" s="10">
        <f>UNIVIAST!V80</f>
        <v>65.899999999999977</v>
      </c>
      <c r="H169" s="8"/>
      <c r="I169" s="8" t="s">
        <v>153</v>
      </c>
      <c r="J169" s="9">
        <v>200</v>
      </c>
      <c r="K169" s="8">
        <v>1291</v>
      </c>
      <c r="L169" s="8"/>
    </row>
    <row r="170" spans="4:12" x14ac:dyDescent="0.25">
      <c r="D170" s="12" t="s">
        <v>61</v>
      </c>
      <c r="E170" s="10">
        <f>holtrans!U52</f>
        <v>127.40000000000009</v>
      </c>
      <c r="H170" s="8"/>
      <c r="I170" s="8"/>
      <c r="J170" s="9"/>
      <c r="K170" s="8"/>
      <c r="L170" s="8"/>
    </row>
    <row r="171" spans="4:12" x14ac:dyDescent="0.25">
      <c r="D171" s="12" t="s">
        <v>62</v>
      </c>
      <c r="E171" s="10">
        <f>nestle!T199</f>
        <v>1428.25</v>
      </c>
      <c r="H171" s="8"/>
      <c r="I171" s="8" t="s">
        <v>183</v>
      </c>
      <c r="J171" s="9">
        <v>1040</v>
      </c>
      <c r="K171" s="8">
        <v>1304</v>
      </c>
      <c r="L171" s="8"/>
    </row>
    <row r="172" spans="4:12" x14ac:dyDescent="0.25">
      <c r="D172" s="12" t="s">
        <v>63</v>
      </c>
      <c r="E172" s="10">
        <f>'detergente '!S59</f>
        <v>226</v>
      </c>
      <c r="H172" s="8"/>
      <c r="I172" s="8" t="s">
        <v>352</v>
      </c>
      <c r="J172" s="9"/>
      <c r="K172" s="8"/>
      <c r="L172" s="8"/>
    </row>
    <row r="173" spans="4:12" x14ac:dyDescent="0.25">
      <c r="D173" s="12" t="s">
        <v>37</v>
      </c>
      <c r="E173" s="10">
        <f>PARAISO!U64</f>
        <v>0</v>
      </c>
      <c r="H173" s="8"/>
      <c r="I173" s="8" t="s">
        <v>184</v>
      </c>
      <c r="J173" s="9">
        <f>'OTROS GASTOS'!H42</f>
        <v>699.03</v>
      </c>
      <c r="K173" s="8"/>
      <c r="L173" s="8"/>
    </row>
    <row r="174" spans="4:12" x14ac:dyDescent="0.25">
      <c r="D174" s="12" t="s">
        <v>64</v>
      </c>
      <c r="E174" s="10">
        <f>YOBEL!T63</f>
        <v>0</v>
      </c>
      <c r="H174" s="8"/>
      <c r="I174" s="8" t="s">
        <v>295</v>
      </c>
      <c r="J174" s="9">
        <v>36.200000000000003</v>
      </c>
      <c r="K174" s="8" t="s">
        <v>631</v>
      </c>
      <c r="L174" s="8"/>
    </row>
    <row r="175" spans="4:12" x14ac:dyDescent="0.25">
      <c r="D175" s="12" t="s">
        <v>65</v>
      </c>
      <c r="E175" s="10">
        <f>aldia!AA85</f>
        <v>19.007999999999811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Ester'!S97</f>
        <v>204.5</v>
      </c>
      <c r="H176" s="8"/>
      <c r="I176" s="8" t="s">
        <v>594</v>
      </c>
      <c r="J176" s="9">
        <f>NOMINA!G39</f>
        <v>950</v>
      </c>
      <c r="K176" s="8"/>
      <c r="L176" s="8"/>
    </row>
    <row r="177" spans="4:12" x14ac:dyDescent="0.25">
      <c r="D177" s="12" t="s">
        <v>85</v>
      </c>
      <c r="E177" s="10">
        <f>sear!U84</f>
        <v>54.599999999999909</v>
      </c>
      <c r="H177" s="8"/>
      <c r="I177" s="8" t="s">
        <v>294</v>
      </c>
      <c r="J177" s="9">
        <v>486.64</v>
      </c>
      <c r="K177" s="8">
        <v>1315</v>
      </c>
      <c r="L177" s="8"/>
    </row>
    <row r="178" spans="4:12" x14ac:dyDescent="0.25">
      <c r="D178" s="12" t="s">
        <v>204</v>
      </c>
      <c r="E178" s="10">
        <f>'OTROS CLIENTES 2.'!U83</f>
        <v>234.90000000000009</v>
      </c>
      <c r="H178" s="8"/>
      <c r="I178" s="8"/>
      <c r="J178" s="9"/>
      <c r="K178" s="8"/>
      <c r="L178" s="8"/>
    </row>
    <row r="179" spans="4:12" x14ac:dyDescent="0.25">
      <c r="D179" s="12" t="s">
        <v>342</v>
      </c>
      <c r="E179" s="10">
        <f>empetrans!U84</f>
        <v>0</v>
      </c>
      <c r="H179" s="8"/>
      <c r="I179" s="8"/>
      <c r="J179" s="9"/>
      <c r="K179" s="8"/>
      <c r="L179" s="8"/>
    </row>
    <row r="180" spans="4:12" x14ac:dyDescent="0.25">
      <c r="D180" s="12" t="s">
        <v>206</v>
      </c>
      <c r="E180" s="10"/>
      <c r="H180" s="8"/>
      <c r="I180" s="8"/>
      <c r="J180" s="9"/>
      <c r="K180" s="8"/>
      <c r="L180" s="8"/>
    </row>
    <row r="181" spans="4:12" x14ac:dyDescent="0.25">
      <c r="D181" s="12" t="s">
        <v>262</v>
      </c>
      <c r="E181" s="10">
        <f>'Dream fig'!U84</f>
        <v>0</v>
      </c>
      <c r="H181" s="8"/>
      <c r="I181" s="8"/>
      <c r="J181" s="9"/>
      <c r="K181" s="8"/>
      <c r="L181" s="8"/>
    </row>
    <row r="182" spans="4:12" x14ac:dyDescent="0.25">
      <c r="D182" s="12" t="s">
        <v>152</v>
      </c>
      <c r="E182" s="10">
        <f>'Garaje '!L48</f>
        <v>150</v>
      </c>
      <c r="H182" s="8"/>
      <c r="I182" s="8"/>
      <c r="J182" s="9"/>
      <c r="K182" s="8"/>
      <c r="L182" s="8"/>
    </row>
    <row r="183" spans="4:12" x14ac:dyDescent="0.25">
      <c r="D183" s="12" t="s">
        <v>158</v>
      </c>
      <c r="E183" s="10">
        <f>'MENSUAL MARIA MOYA '!F39</f>
        <v>100</v>
      </c>
      <c r="H183" s="8"/>
      <c r="I183" s="8"/>
      <c r="J183" s="9"/>
      <c r="K183" s="8"/>
      <c r="L183" s="8"/>
    </row>
    <row r="184" spans="4:12" x14ac:dyDescent="0.25">
      <c r="D184" s="12" t="s">
        <v>414</v>
      </c>
      <c r="E184" s="10">
        <f>'RASTREO ICSSE'!F39</f>
        <v>437.95999999999992</v>
      </c>
      <c r="H184" s="8"/>
      <c r="I184" s="8"/>
      <c r="J184" s="9"/>
      <c r="K184" s="8"/>
      <c r="L184" s="8"/>
    </row>
    <row r="185" spans="4:12" x14ac:dyDescent="0.25">
      <c r="D185" s="66" t="s">
        <v>413</v>
      </c>
      <c r="E185" s="10">
        <f>'RASTREO CARSYNC'!F39</f>
        <v>36.4</v>
      </c>
      <c r="H185" s="8"/>
      <c r="I185" s="8"/>
      <c r="J185" s="9"/>
      <c r="K185" s="8"/>
      <c r="L185" s="8"/>
    </row>
    <row r="186" spans="4:12" x14ac:dyDescent="0.25">
      <c r="D186" s="66" t="s">
        <v>182</v>
      </c>
      <c r="E186" s="10">
        <f>IESS!F50</f>
        <v>763.01</v>
      </c>
      <c r="H186" s="330" t="s">
        <v>40</v>
      </c>
      <c r="I186" s="331"/>
      <c r="J186" s="65">
        <f>SUM(J163:J185)</f>
        <v>3760.8699999999994</v>
      </c>
      <c r="K186" s="8"/>
      <c r="L186" s="8"/>
    </row>
    <row r="187" spans="4:12" x14ac:dyDescent="0.25">
      <c r="D187" s="326" t="s">
        <v>67</v>
      </c>
      <c r="E187" s="334">
        <f>SUM(E164:E186)</f>
        <v>5408.5055000000002</v>
      </c>
    </row>
    <row r="188" spans="4:12" x14ac:dyDescent="0.25">
      <c r="D188" s="327"/>
      <c r="E188" s="335"/>
    </row>
    <row r="190" spans="4:12" x14ac:dyDescent="0.25">
      <c r="I190" s="310" t="s">
        <v>46</v>
      </c>
      <c r="J190" s="310"/>
      <c r="K190" s="310"/>
    </row>
    <row r="191" spans="4:12" x14ac:dyDescent="0.25">
      <c r="D191" s="64" t="s">
        <v>46</v>
      </c>
      <c r="H191" s="325" t="s">
        <v>92</v>
      </c>
      <c r="I191" s="325"/>
      <c r="J191" s="325"/>
      <c r="K191" s="325"/>
      <c r="L191" s="325"/>
    </row>
    <row r="192" spans="4:12" x14ac:dyDescent="0.25">
      <c r="D192" s="324" t="s">
        <v>92</v>
      </c>
      <c r="E192" s="324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>
        <v>120</v>
      </c>
      <c r="K193" s="8"/>
      <c r="L193" s="8"/>
    </row>
    <row r="194" spans="4:12" x14ac:dyDescent="0.25">
      <c r="D194" s="53" t="s">
        <v>52</v>
      </c>
      <c r="E194" s="45">
        <f>mensualidades!G102</f>
        <v>510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agripac!J234</f>
        <v>183.42999999999984</v>
      </c>
      <c r="H195" s="8"/>
      <c r="I195" s="8" t="s">
        <v>55</v>
      </c>
      <c r="J195" s="9">
        <v>34</v>
      </c>
      <c r="K195" s="8"/>
      <c r="L195" s="8"/>
    </row>
    <row r="196" spans="4:12" x14ac:dyDescent="0.25">
      <c r="D196" s="12" t="s">
        <v>21</v>
      </c>
      <c r="E196" s="10">
        <f>'yupi '!I227</f>
        <v>686.39999999999964</v>
      </c>
      <c r="H196" s="8"/>
      <c r="I196" s="8" t="s">
        <v>185</v>
      </c>
      <c r="J196" s="9">
        <f>NOMINA!L39</f>
        <v>970.02</v>
      </c>
      <c r="K196" s="8"/>
      <c r="L196" s="8"/>
    </row>
    <row r="197" spans="4:12" x14ac:dyDescent="0.25">
      <c r="D197" s="12" t="s">
        <v>57</v>
      </c>
      <c r="E197" s="10">
        <f>inpaecsa!I168</f>
        <v>100.30079999999998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familia!J185</f>
        <v>63.06919999999991</v>
      </c>
      <c r="H198" s="8"/>
      <c r="I198" s="8" t="s">
        <v>154</v>
      </c>
      <c r="J198" s="9">
        <v>300</v>
      </c>
      <c r="K198" s="8"/>
      <c r="L198" s="8"/>
    </row>
    <row r="199" spans="4:12" x14ac:dyDescent="0.25">
      <c r="D199" s="12" t="s">
        <v>60</v>
      </c>
      <c r="E199" s="10">
        <f>UNIVIAST!J107</f>
        <v>43.5</v>
      </c>
      <c r="H199" s="8"/>
      <c r="I199" s="8" t="s">
        <v>153</v>
      </c>
      <c r="J199" s="9">
        <v>241.24</v>
      </c>
      <c r="K199" s="8"/>
      <c r="L199" s="8"/>
    </row>
    <row r="200" spans="4:12" x14ac:dyDescent="0.25">
      <c r="D200" s="12" t="s">
        <v>61</v>
      </c>
      <c r="E200" s="10">
        <f>holtrans!J71</f>
        <v>145.59999999999991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nestle!I279</f>
        <v>1925.099000000002</v>
      </c>
      <c r="H201" s="8"/>
      <c r="I201" s="8" t="s">
        <v>183</v>
      </c>
      <c r="J201" s="9">
        <v>1035.97</v>
      </c>
      <c r="K201" s="8"/>
      <c r="L201" s="8"/>
    </row>
    <row r="202" spans="4:12" x14ac:dyDescent="0.25">
      <c r="D202" s="12" t="s">
        <v>717</v>
      </c>
      <c r="E202" s="10">
        <f>'detergente '!I82</f>
        <v>8.1999999999999886</v>
      </c>
      <c r="H202" s="8"/>
      <c r="I202" s="8"/>
      <c r="J202" s="9"/>
      <c r="K202" s="8"/>
      <c r="L202" s="8"/>
    </row>
    <row r="203" spans="4:12" x14ac:dyDescent="0.25">
      <c r="D203" s="12" t="s">
        <v>37</v>
      </c>
      <c r="E203" s="10">
        <f>PARAISO!J87</f>
        <v>17.599999999999994</v>
      </c>
      <c r="H203" s="8"/>
      <c r="I203" s="8" t="s">
        <v>184</v>
      </c>
      <c r="J203" s="9">
        <f>'OTROS GASTOS'!M42</f>
        <v>617.62</v>
      </c>
      <c r="K203" s="8"/>
      <c r="L203" s="8"/>
    </row>
    <row r="204" spans="4:12" x14ac:dyDescent="0.25">
      <c r="D204" s="12" t="s">
        <v>64</v>
      </c>
      <c r="E204" s="10">
        <f>YOBEL!I87</f>
        <v>0</v>
      </c>
      <c r="H204" s="8"/>
      <c r="I204" s="8" t="s">
        <v>295</v>
      </c>
      <c r="J204" s="9">
        <v>36.4</v>
      </c>
      <c r="K204" s="8"/>
      <c r="L204" s="8"/>
    </row>
    <row r="205" spans="4:12" x14ac:dyDescent="0.25">
      <c r="D205" s="12" t="s">
        <v>65</v>
      </c>
      <c r="E205" s="10">
        <f>aldia!L115</f>
        <v>6.6825000000000045</v>
      </c>
      <c r="H205" s="8"/>
      <c r="I205" s="8" t="s">
        <v>294</v>
      </c>
      <c r="J205" s="9">
        <v>486.64</v>
      </c>
      <c r="K205" s="8"/>
      <c r="L205" s="8"/>
    </row>
    <row r="206" spans="4:12" x14ac:dyDescent="0.25">
      <c r="D206" s="12" t="s">
        <v>66</v>
      </c>
      <c r="E206" s="10">
        <f>'plasticos Ester'!I139</f>
        <v>400.60000000000036</v>
      </c>
      <c r="H206" s="8"/>
      <c r="I206" s="8"/>
      <c r="J206" s="9"/>
      <c r="K206" s="8"/>
      <c r="L206" s="8"/>
    </row>
    <row r="207" spans="4:12" x14ac:dyDescent="0.25">
      <c r="D207" s="12" t="s">
        <v>360</v>
      </c>
      <c r="E207" s="10">
        <f>sear!J112</f>
        <v>63</v>
      </c>
      <c r="H207" s="8"/>
      <c r="I207" s="8"/>
      <c r="J207" s="9"/>
      <c r="K207" s="8"/>
      <c r="L207" s="8"/>
    </row>
    <row r="208" spans="4:12" x14ac:dyDescent="0.25">
      <c r="D208" s="12" t="s">
        <v>204</v>
      </c>
      <c r="E208" s="10">
        <f>'OTROS CLIENTES 2.'!J113</f>
        <v>169.34999999999991</v>
      </c>
      <c r="H208" s="8"/>
      <c r="I208" s="8"/>
      <c r="J208" s="9"/>
      <c r="K208" s="8"/>
      <c r="L208" s="8"/>
    </row>
    <row r="209" spans="4:12" x14ac:dyDescent="0.25">
      <c r="D209" s="12" t="s">
        <v>342</v>
      </c>
      <c r="E209" s="10">
        <f>empetrans!J112</f>
        <v>0</v>
      </c>
      <c r="H209" s="8"/>
      <c r="I209" s="8"/>
      <c r="J209" s="9"/>
      <c r="K209" s="8"/>
      <c r="L209" s="8"/>
    </row>
    <row r="210" spans="4:12" x14ac:dyDescent="0.25">
      <c r="D210" s="12" t="s">
        <v>206</v>
      </c>
      <c r="E210" s="10"/>
      <c r="H210" s="8"/>
      <c r="I210" s="8"/>
      <c r="J210" s="9"/>
      <c r="K210" s="8"/>
      <c r="L210" s="8"/>
    </row>
    <row r="211" spans="4:12" x14ac:dyDescent="0.25">
      <c r="D211" s="12" t="s">
        <v>262</v>
      </c>
      <c r="E211" s="10">
        <f>'Dream fig'!J112</f>
        <v>0</v>
      </c>
      <c r="H211" s="8"/>
      <c r="I211" s="8"/>
      <c r="J211" s="9"/>
      <c r="K211" s="8"/>
      <c r="L211" s="8"/>
    </row>
    <row r="212" spans="4:12" x14ac:dyDescent="0.25">
      <c r="D212" s="12" t="s">
        <v>152</v>
      </c>
      <c r="E212" s="10">
        <f>'Garaje '!E65</f>
        <v>300</v>
      </c>
      <c r="H212" s="8"/>
      <c r="I212" s="8"/>
      <c r="J212" s="9"/>
      <c r="K212" s="8"/>
      <c r="L212" s="8"/>
    </row>
    <row r="213" spans="4:12" x14ac:dyDescent="0.25">
      <c r="D213" s="12" t="s">
        <v>158</v>
      </c>
      <c r="E213" s="10">
        <f>'MENSUAL MARIA MOYA '!J39</f>
        <v>100</v>
      </c>
      <c r="H213" s="8"/>
      <c r="I213" s="8"/>
      <c r="J213" s="9"/>
      <c r="K213" s="8"/>
      <c r="L213" s="8"/>
    </row>
    <row r="214" spans="4:12" x14ac:dyDescent="0.25">
      <c r="D214" s="12" t="s">
        <v>414</v>
      </c>
      <c r="E214" s="10">
        <f>'RASTREO ICSSE'!J39</f>
        <v>0</v>
      </c>
      <c r="H214" s="8"/>
      <c r="I214" s="8"/>
      <c r="J214" s="9"/>
      <c r="K214" s="8"/>
      <c r="L214" s="8"/>
    </row>
    <row r="215" spans="4:12" x14ac:dyDescent="0.25">
      <c r="D215" s="66" t="s">
        <v>413</v>
      </c>
      <c r="E215" s="10">
        <f>'RASTREO CARSYNC'!J39</f>
        <v>36.4</v>
      </c>
      <c r="H215" s="8"/>
      <c r="I215" s="8"/>
      <c r="J215" s="9"/>
      <c r="K215" s="8"/>
      <c r="L215" s="8"/>
    </row>
    <row r="216" spans="4:12" x14ac:dyDescent="0.25">
      <c r="D216" s="66" t="s">
        <v>182</v>
      </c>
      <c r="E216" s="209">
        <f>IESS!J50</f>
        <v>763.18</v>
      </c>
      <c r="H216" s="330" t="s">
        <v>40</v>
      </c>
      <c r="I216" s="331"/>
      <c r="J216" s="65">
        <f>SUM(J193:J215)</f>
        <v>3841.89</v>
      </c>
      <c r="K216" s="8"/>
      <c r="L216" s="8"/>
    </row>
    <row r="217" spans="4:12" x14ac:dyDescent="0.25">
      <c r="D217" s="326" t="s">
        <v>67</v>
      </c>
      <c r="E217" s="332">
        <f>SUM(E194:E216)</f>
        <v>5522.411500000002</v>
      </c>
    </row>
    <row r="218" spans="4:12" x14ac:dyDescent="0.25">
      <c r="D218" s="327"/>
      <c r="E218" s="333"/>
    </row>
    <row r="220" spans="4:12" x14ac:dyDescent="0.25">
      <c r="I220" s="310" t="s">
        <v>46</v>
      </c>
      <c r="J220" s="310"/>
      <c r="K220" s="310"/>
    </row>
    <row r="221" spans="4:12" x14ac:dyDescent="0.25">
      <c r="D221" s="64" t="s">
        <v>46</v>
      </c>
      <c r="H221" s="325" t="s">
        <v>93</v>
      </c>
      <c r="I221" s="325"/>
      <c r="J221" s="325"/>
      <c r="K221" s="325"/>
      <c r="L221" s="325"/>
    </row>
    <row r="222" spans="4:12" x14ac:dyDescent="0.25">
      <c r="D222" s="324" t="s">
        <v>93</v>
      </c>
      <c r="E222" s="324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>
        <v>100</v>
      </c>
      <c r="K223" s="8"/>
      <c r="L223" s="8"/>
    </row>
    <row r="224" spans="4:12" x14ac:dyDescent="0.25">
      <c r="D224" s="53" t="s">
        <v>52</v>
      </c>
      <c r="E224" s="45">
        <f>mensualidades!P102</f>
        <v>480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agripac!V234</f>
        <v>331.72999999999956</v>
      </c>
      <c r="H225" s="8"/>
      <c r="I225" s="8" t="s">
        <v>55</v>
      </c>
      <c r="J225" s="9">
        <v>33</v>
      </c>
      <c r="K225" s="8"/>
      <c r="L225" s="8"/>
    </row>
    <row r="226" spans="4:12" x14ac:dyDescent="0.25">
      <c r="D226" s="12" t="s">
        <v>21</v>
      </c>
      <c r="E226" s="10">
        <f>'yupi '!U228</f>
        <v>554.79999999999927</v>
      </c>
      <c r="H226" s="8"/>
      <c r="I226" s="8" t="s">
        <v>185</v>
      </c>
      <c r="J226" s="9">
        <f>NOMINA!P39</f>
        <v>950</v>
      </c>
      <c r="K226" s="8"/>
      <c r="L226" s="8"/>
    </row>
    <row r="227" spans="4:12" x14ac:dyDescent="0.25">
      <c r="D227" s="12" t="s">
        <v>57</v>
      </c>
      <c r="E227" s="10">
        <f>inpaecsa!V168</f>
        <v>17.699999999999989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familia!J212</f>
        <v>127.44249999999988</v>
      </c>
      <c r="H228" s="8"/>
      <c r="I228" s="8" t="s">
        <v>154</v>
      </c>
      <c r="J228" s="9">
        <v>300</v>
      </c>
      <c r="K228" s="8"/>
      <c r="L228" s="8"/>
    </row>
    <row r="229" spans="4:12" x14ac:dyDescent="0.25">
      <c r="D229" s="12" t="s">
        <v>60</v>
      </c>
      <c r="E229" s="10">
        <f>UNIVIAST!V107</f>
        <v>34.799999999999955</v>
      </c>
      <c r="H229" s="8"/>
      <c r="I229" s="8" t="s">
        <v>153</v>
      </c>
      <c r="J229" s="9">
        <v>241.26</v>
      </c>
      <c r="K229" s="8"/>
      <c r="L229" s="8"/>
    </row>
    <row r="230" spans="4:12" x14ac:dyDescent="0.25">
      <c r="D230" s="12" t="s">
        <v>61</v>
      </c>
      <c r="E230" s="10">
        <f>holtrans!U71</f>
        <v>90.799999999999955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nestle!T279</f>
        <v>1693.3388999999988</v>
      </c>
      <c r="H231" s="8"/>
      <c r="I231" s="8" t="s">
        <v>183</v>
      </c>
      <c r="J231" s="9">
        <v>1084.57</v>
      </c>
      <c r="K231" s="8"/>
      <c r="L231" s="8"/>
    </row>
    <row r="232" spans="4:12" x14ac:dyDescent="0.25">
      <c r="D232" s="12" t="s">
        <v>63</v>
      </c>
      <c r="E232" s="10">
        <f>'detergente '!S82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PARAISO!U87</f>
        <v>0</v>
      </c>
      <c r="H233" s="8"/>
      <c r="I233" s="8" t="s">
        <v>184</v>
      </c>
      <c r="J233" s="9">
        <f>'OTROS GASTOS'!R42</f>
        <v>6126.13</v>
      </c>
      <c r="K233" s="8"/>
      <c r="L233" s="8"/>
    </row>
    <row r="234" spans="4:12" x14ac:dyDescent="0.25">
      <c r="D234" s="12" t="s">
        <v>64</v>
      </c>
      <c r="E234" s="10">
        <f>YOBEL!T87</f>
        <v>35.800000000000011</v>
      </c>
      <c r="H234" s="8"/>
      <c r="I234" s="8" t="s">
        <v>295</v>
      </c>
      <c r="J234" s="9">
        <v>36.04</v>
      </c>
      <c r="K234" s="8"/>
      <c r="L234" s="8"/>
    </row>
    <row r="235" spans="4:12" x14ac:dyDescent="0.25">
      <c r="D235" s="12" t="s">
        <v>65</v>
      </c>
      <c r="E235" s="10">
        <f>aldia!AA116</f>
        <v>41.728499999999713</v>
      </c>
      <c r="H235" s="8"/>
      <c r="I235" s="8" t="s">
        <v>294</v>
      </c>
      <c r="J235" s="9"/>
      <c r="K235" s="8"/>
      <c r="L235" s="8"/>
    </row>
    <row r="236" spans="4:12" x14ac:dyDescent="0.25">
      <c r="D236" s="12" t="s">
        <v>66</v>
      </c>
      <c r="E236" s="10">
        <f>'plasticos Ester'!S138</f>
        <v>132</v>
      </c>
      <c r="H236" s="8"/>
      <c r="I236" s="8"/>
      <c r="J236" s="9"/>
      <c r="K236" s="8"/>
      <c r="L236" s="8"/>
    </row>
    <row r="237" spans="4:12" x14ac:dyDescent="0.25">
      <c r="D237" s="12" t="s">
        <v>360</v>
      </c>
      <c r="E237" s="10">
        <f>sear!U112</f>
        <v>50.399999999999977</v>
      </c>
      <c r="H237" s="8"/>
      <c r="I237" s="8"/>
      <c r="J237" s="9"/>
      <c r="K237" s="8"/>
      <c r="L237" s="8"/>
    </row>
    <row r="238" spans="4:12" x14ac:dyDescent="0.25">
      <c r="D238" s="12" t="s">
        <v>204</v>
      </c>
      <c r="E238" s="10">
        <f>'OTROS CLIENTES 2.'!U112</f>
        <v>312.38000000000011</v>
      </c>
      <c r="H238" s="8"/>
      <c r="I238" s="8"/>
      <c r="J238" s="9"/>
      <c r="K238" s="8"/>
      <c r="L238" s="8"/>
    </row>
    <row r="239" spans="4:12" x14ac:dyDescent="0.25">
      <c r="D239" s="12" t="s">
        <v>342</v>
      </c>
      <c r="E239" s="10">
        <f>empetrans!U112</f>
        <v>21</v>
      </c>
      <c r="H239" s="8"/>
      <c r="I239" s="8"/>
      <c r="J239" s="9"/>
      <c r="K239" s="8"/>
      <c r="L239" s="8"/>
    </row>
    <row r="240" spans="4:12" x14ac:dyDescent="0.25">
      <c r="D240" s="12" t="s">
        <v>773</v>
      </c>
      <c r="E240" s="10">
        <f>'OTROS INGRESOS '!P107</f>
        <v>3440</v>
      </c>
      <c r="H240" s="8"/>
      <c r="I240" s="8"/>
      <c r="J240" s="9"/>
      <c r="K240" s="8"/>
      <c r="L240" s="8"/>
    </row>
    <row r="241" spans="4:12" x14ac:dyDescent="0.25">
      <c r="D241" s="12" t="s">
        <v>262</v>
      </c>
      <c r="E241" s="10">
        <f>'Dream fig'!U112</f>
        <v>0</v>
      </c>
      <c r="H241" s="8"/>
      <c r="I241" s="8"/>
      <c r="J241" s="9"/>
      <c r="K241" s="8"/>
      <c r="L241" s="8"/>
    </row>
    <row r="242" spans="4:12" x14ac:dyDescent="0.25">
      <c r="D242" s="12" t="s">
        <v>152</v>
      </c>
      <c r="E242" s="10">
        <f>'Garaje '!L65</f>
        <v>300</v>
      </c>
      <c r="H242" s="8"/>
      <c r="I242" s="8"/>
      <c r="J242" s="9"/>
      <c r="K242" s="8"/>
      <c r="L242" s="8"/>
    </row>
    <row r="243" spans="4:12" x14ac:dyDescent="0.25">
      <c r="D243" s="12" t="s">
        <v>158</v>
      </c>
      <c r="E243" s="10">
        <f>'MENSUAL MARIA MOYA '!N39</f>
        <v>100</v>
      </c>
      <c r="H243" s="8"/>
      <c r="I243" s="8"/>
      <c r="J243" s="9"/>
      <c r="K243" s="8"/>
      <c r="L243" s="8"/>
    </row>
    <row r="244" spans="4:12" x14ac:dyDescent="0.25">
      <c r="D244" s="12" t="s">
        <v>414</v>
      </c>
      <c r="E244" s="10">
        <f>'RASTREO ICSSE'!N39</f>
        <v>0</v>
      </c>
      <c r="H244" s="8"/>
      <c r="I244" s="8"/>
      <c r="J244" s="9"/>
      <c r="K244" s="8"/>
      <c r="L244" s="8"/>
    </row>
    <row r="245" spans="4:12" x14ac:dyDescent="0.25">
      <c r="D245" s="66" t="s">
        <v>413</v>
      </c>
      <c r="E245" s="10">
        <f>'RASTREO CARSYNC'!N39</f>
        <v>36.04</v>
      </c>
      <c r="H245" s="8"/>
      <c r="I245" s="8"/>
      <c r="J245" s="9"/>
      <c r="K245" s="8"/>
      <c r="L245" s="8"/>
    </row>
    <row r="246" spans="4:12" x14ac:dyDescent="0.25">
      <c r="D246" s="66" t="s">
        <v>182</v>
      </c>
      <c r="E246" s="209">
        <f>IESS!N50</f>
        <v>811.73000000000013</v>
      </c>
      <c r="H246" s="330" t="s">
        <v>40</v>
      </c>
      <c r="I246" s="331"/>
      <c r="J246" s="65">
        <f>SUM(J223:J245)</f>
        <v>8871</v>
      </c>
      <c r="K246" s="8"/>
      <c r="L246" s="8"/>
    </row>
    <row r="247" spans="4:12" x14ac:dyDescent="0.25">
      <c r="D247" s="326" t="s">
        <v>67</v>
      </c>
      <c r="E247" s="332">
        <f>SUM(E224:E246)</f>
        <v>8611.6898999999976</v>
      </c>
    </row>
    <row r="248" spans="4:12" x14ac:dyDescent="0.25">
      <c r="D248" s="327"/>
      <c r="E248" s="333"/>
    </row>
    <row r="250" spans="4:12" x14ac:dyDescent="0.25">
      <c r="I250" s="310" t="s">
        <v>46</v>
      </c>
      <c r="J250" s="310"/>
      <c r="K250" s="310"/>
    </row>
    <row r="251" spans="4:12" x14ac:dyDescent="0.25">
      <c r="D251" s="64" t="s">
        <v>46</v>
      </c>
      <c r="H251" s="325" t="s">
        <v>844</v>
      </c>
      <c r="I251" s="325"/>
      <c r="J251" s="325"/>
      <c r="K251" s="325"/>
      <c r="L251" s="325"/>
    </row>
    <row r="252" spans="4:12" x14ac:dyDescent="0.25">
      <c r="D252" s="324" t="s">
        <v>844</v>
      </c>
      <c r="E252" s="324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>
        <v>120</v>
      </c>
      <c r="K253" s="8"/>
      <c r="L253" s="8"/>
    </row>
    <row r="254" spans="4:12" x14ac:dyDescent="0.25">
      <c r="D254" s="53" t="s">
        <v>52</v>
      </c>
      <c r="E254" s="45">
        <f>mensualidades!G133</f>
        <v>1420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agripac!J295</f>
        <v>40.949999999999989</v>
      </c>
      <c r="H255" s="8"/>
      <c r="I255" s="8" t="s">
        <v>55</v>
      </c>
      <c r="J255" s="9">
        <v>33</v>
      </c>
      <c r="K255" s="8"/>
      <c r="L255" s="8"/>
    </row>
    <row r="256" spans="4:12" x14ac:dyDescent="0.25">
      <c r="D256" s="12" t="s">
        <v>21</v>
      </c>
      <c r="E256" s="10">
        <f>'yupi '!I287</f>
        <v>924.29999999999927</v>
      </c>
      <c r="H256" s="8"/>
      <c r="I256" s="8" t="s">
        <v>502</v>
      </c>
      <c r="J256" s="9">
        <f>NOMINA!B59</f>
        <v>950</v>
      </c>
      <c r="K256" s="8"/>
      <c r="L256" s="8"/>
    </row>
    <row r="257" spans="4:12" x14ac:dyDescent="0.25">
      <c r="D257" s="12" t="s">
        <v>57</v>
      </c>
      <c r="E257" s="10">
        <f>inpaecsa!I211</f>
        <v>101.67750000000001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familia!J239</f>
        <v>58.700000000000045</v>
      </c>
      <c r="H258" s="8"/>
      <c r="I258" s="8" t="s">
        <v>154</v>
      </c>
      <c r="J258" s="9"/>
      <c r="K258" s="8"/>
      <c r="L258" s="8"/>
    </row>
    <row r="259" spans="4:12" x14ac:dyDescent="0.25">
      <c r="D259" s="12" t="s">
        <v>900</v>
      </c>
      <c r="E259" s="10">
        <f>UNIVIAST!J135</f>
        <v>17.399999999999977</v>
      </c>
      <c r="H259" s="8"/>
      <c r="I259" s="8" t="s">
        <v>153</v>
      </c>
      <c r="J259" s="9">
        <v>241.24</v>
      </c>
      <c r="K259" s="8"/>
      <c r="L259" s="8"/>
    </row>
    <row r="260" spans="4:12" x14ac:dyDescent="0.25">
      <c r="D260" s="12" t="s">
        <v>61</v>
      </c>
      <c r="E260" s="10">
        <f>holtrans!J89</f>
        <v>72.799999999999955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nestle!I361</f>
        <v>1547.0713999999971</v>
      </c>
      <c r="H261" s="8"/>
      <c r="I261" s="8" t="s">
        <v>183</v>
      </c>
      <c r="J261" s="9">
        <v>1084.57</v>
      </c>
      <c r="K261" s="8"/>
      <c r="L261" s="8"/>
    </row>
    <row r="262" spans="4:12" x14ac:dyDescent="0.25">
      <c r="D262" s="12" t="s">
        <v>63</v>
      </c>
      <c r="E262" s="10">
        <f>'detergente '!I104</f>
        <v>0</v>
      </c>
      <c r="H262" s="8"/>
      <c r="I262" s="8" t="s">
        <v>901</v>
      </c>
      <c r="J262" s="9">
        <v>800</v>
      </c>
      <c r="K262" s="8"/>
      <c r="L262" s="8"/>
    </row>
    <row r="263" spans="4:12" x14ac:dyDescent="0.25">
      <c r="D263" s="12" t="s">
        <v>37</v>
      </c>
      <c r="E263" s="10">
        <f>PARAISO!J111</f>
        <v>8.5999999999999943</v>
      </c>
      <c r="H263" s="8"/>
      <c r="I263" s="8" t="s">
        <v>184</v>
      </c>
      <c r="J263" s="9">
        <f>'OTROS GASTOS'!C66</f>
        <v>5673.38</v>
      </c>
      <c r="K263" s="8"/>
      <c r="L263" s="8"/>
    </row>
    <row r="264" spans="4:12" x14ac:dyDescent="0.25">
      <c r="D264" s="12" t="s">
        <v>60</v>
      </c>
      <c r="E264" s="10">
        <f>YOBEL!I110</f>
        <v>26.300000000000011</v>
      </c>
      <c r="H264" s="8"/>
      <c r="I264" s="8" t="s">
        <v>295</v>
      </c>
      <c r="J264" s="9">
        <v>36.200000000000003</v>
      </c>
      <c r="K264" s="8"/>
      <c r="L264" s="8"/>
    </row>
    <row r="265" spans="4:12" x14ac:dyDescent="0.25">
      <c r="D265" s="12" t="s">
        <v>65</v>
      </c>
      <c r="E265" s="10">
        <f>aldia!L147</f>
        <v>61.48889999999983</v>
      </c>
      <c r="H265" s="8"/>
      <c r="I265" s="8" t="s">
        <v>294</v>
      </c>
      <c r="J265" s="9"/>
      <c r="K265" s="8"/>
      <c r="L265" s="8"/>
    </row>
    <row r="266" spans="4:12" x14ac:dyDescent="0.25">
      <c r="D266" s="12" t="s">
        <v>66</v>
      </c>
      <c r="E266" s="10">
        <f>'plasticos Ester'!I171</f>
        <v>105</v>
      </c>
      <c r="H266" s="8"/>
      <c r="I266" s="8"/>
      <c r="J266" s="9"/>
      <c r="K266" s="8"/>
      <c r="L266" s="8"/>
    </row>
    <row r="267" spans="4:12" x14ac:dyDescent="0.25">
      <c r="D267" s="12" t="s">
        <v>360</v>
      </c>
      <c r="E267" s="10">
        <f>sear!J140</f>
        <v>25.199999999999989</v>
      </c>
      <c r="H267" s="8"/>
      <c r="I267" s="8"/>
      <c r="J267" s="9"/>
      <c r="K267" s="8"/>
      <c r="L267" s="8"/>
    </row>
    <row r="268" spans="4:12" x14ac:dyDescent="0.25">
      <c r="D268" s="12" t="s">
        <v>204</v>
      </c>
      <c r="E268" s="10">
        <f>'OTROS CLIENTES 2.'!J145</f>
        <v>458.39999999999964</v>
      </c>
      <c r="H268" s="8"/>
      <c r="I268" s="8"/>
      <c r="J268" s="9"/>
      <c r="K268" s="8"/>
      <c r="L268" s="8"/>
    </row>
    <row r="269" spans="4:12" x14ac:dyDescent="0.25">
      <c r="D269" s="12" t="s">
        <v>342</v>
      </c>
      <c r="E269" s="10">
        <f>empetrans!J140</f>
        <v>77</v>
      </c>
      <c r="H269" s="8"/>
      <c r="I269" s="8"/>
      <c r="J269" s="9"/>
      <c r="K269" s="8"/>
      <c r="L269" s="8"/>
    </row>
    <row r="270" spans="4:12" x14ac:dyDescent="0.25">
      <c r="D270" s="12" t="s">
        <v>773</v>
      </c>
      <c r="E270" s="10">
        <f>'OTROS INGRESOS '!G142</f>
        <v>340</v>
      </c>
      <c r="H270" s="8"/>
      <c r="I270" s="8"/>
      <c r="J270" s="9"/>
      <c r="K270" s="8"/>
      <c r="L270" s="8"/>
    </row>
    <row r="271" spans="4:12" x14ac:dyDescent="0.25">
      <c r="D271" s="12" t="s">
        <v>262</v>
      </c>
      <c r="E271" s="10">
        <f>'Dream fig'!J140</f>
        <v>0</v>
      </c>
      <c r="H271" s="8"/>
      <c r="I271" s="8"/>
      <c r="J271" s="9"/>
      <c r="K271" s="8"/>
      <c r="L271" s="8"/>
    </row>
    <row r="272" spans="4:12" x14ac:dyDescent="0.25">
      <c r="D272" s="12" t="s">
        <v>152</v>
      </c>
      <c r="E272" s="10">
        <f>'Garaje '!E83</f>
        <v>0</v>
      </c>
      <c r="H272" s="8"/>
      <c r="I272" s="8"/>
      <c r="J272" s="9"/>
      <c r="K272" s="8"/>
      <c r="L272" s="8"/>
    </row>
    <row r="273" spans="4:12" x14ac:dyDescent="0.25">
      <c r="D273" s="12" t="s">
        <v>158</v>
      </c>
      <c r="E273" s="10">
        <f>'MENSUAL MARIA MOYA '!B60</f>
        <v>100</v>
      </c>
      <c r="H273" s="8"/>
      <c r="I273" s="8"/>
      <c r="J273" s="9"/>
      <c r="K273" s="8"/>
      <c r="L273" s="8"/>
    </row>
    <row r="274" spans="4:12" x14ac:dyDescent="0.25">
      <c r="D274" s="12" t="s">
        <v>414</v>
      </c>
      <c r="E274" s="10">
        <f>'RASTREO ICSSE'!B60</f>
        <v>0</v>
      </c>
      <c r="H274" s="8"/>
      <c r="I274" s="8"/>
      <c r="J274" s="9"/>
      <c r="K274" s="8"/>
      <c r="L274" s="8"/>
    </row>
    <row r="275" spans="4:12" x14ac:dyDescent="0.25">
      <c r="D275" s="66" t="s">
        <v>413</v>
      </c>
      <c r="E275" s="10">
        <f>'RASTREO CARSYNC'!B60</f>
        <v>36.1</v>
      </c>
      <c r="H275" s="8"/>
      <c r="I275" s="8"/>
      <c r="J275" s="9"/>
      <c r="K275" s="8"/>
      <c r="L275" s="8"/>
    </row>
    <row r="276" spans="4:12" x14ac:dyDescent="0.25">
      <c r="D276" s="66" t="s">
        <v>182</v>
      </c>
      <c r="E276" s="209">
        <f>IESS!B79</f>
        <v>811.86000000000013</v>
      </c>
      <c r="H276" s="330" t="s">
        <v>40</v>
      </c>
      <c r="I276" s="331"/>
      <c r="J276" s="65">
        <f>SUM(J253:J275)</f>
        <v>8938.3900000000012</v>
      </c>
      <c r="K276" s="8"/>
      <c r="L276" s="8"/>
    </row>
    <row r="277" spans="4:12" x14ac:dyDescent="0.25">
      <c r="D277" s="326" t="s">
        <v>67</v>
      </c>
      <c r="E277" s="332">
        <f>SUM(E254:E276)</f>
        <v>6232.8477999999959</v>
      </c>
    </row>
    <row r="278" spans="4:12" x14ac:dyDescent="0.25">
      <c r="D278" s="327"/>
      <c r="E278" s="333"/>
    </row>
    <row r="281" spans="4:12" x14ac:dyDescent="0.25">
      <c r="I281" s="310" t="s">
        <v>46</v>
      </c>
      <c r="J281" s="310"/>
      <c r="K281" s="310"/>
    </row>
    <row r="282" spans="4:12" x14ac:dyDescent="0.25">
      <c r="D282" s="64" t="s">
        <v>46</v>
      </c>
      <c r="H282" s="325" t="s">
        <v>99</v>
      </c>
      <c r="I282" s="325"/>
      <c r="J282" s="325"/>
      <c r="K282" s="325"/>
      <c r="L282" s="325"/>
    </row>
    <row r="283" spans="4:12" x14ac:dyDescent="0.25">
      <c r="D283" s="324" t="s">
        <v>99</v>
      </c>
      <c r="E283" s="324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/>
      <c r="K284" s="8"/>
      <c r="L284" s="8"/>
    </row>
    <row r="285" spans="4:12" x14ac:dyDescent="0.25">
      <c r="D285" s="53" t="s">
        <v>52</v>
      </c>
      <c r="E285" s="45">
        <f>mensualidades!G297</f>
        <v>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agripac!J327</f>
        <v>0</v>
      </c>
      <c r="H286" s="8"/>
      <c r="I286" s="8" t="s">
        <v>55</v>
      </c>
      <c r="J286" s="9">
        <v>33</v>
      </c>
      <c r="K286" s="8"/>
      <c r="L286" s="8"/>
    </row>
    <row r="287" spans="4:12" x14ac:dyDescent="0.25">
      <c r="D287" s="12" t="s">
        <v>21</v>
      </c>
      <c r="E287" s="10">
        <f>'yupi '!I326</f>
        <v>0</v>
      </c>
      <c r="H287" s="8"/>
      <c r="I287" s="8" t="s">
        <v>502</v>
      </c>
      <c r="J287" s="9"/>
      <c r="K287" s="8"/>
      <c r="L287" s="8"/>
    </row>
    <row r="288" spans="4:12" x14ac:dyDescent="0.25">
      <c r="D288" s="12" t="s">
        <v>57</v>
      </c>
      <c r="E288" s="10">
        <f>inpaecsa!I310</f>
        <v>0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familia!J297</f>
        <v>0</v>
      </c>
      <c r="H289" s="8"/>
      <c r="I289" s="8" t="s">
        <v>154</v>
      </c>
      <c r="J289" s="9"/>
      <c r="K289" s="8"/>
      <c r="L289" s="8"/>
    </row>
    <row r="290" spans="4:12" x14ac:dyDescent="0.25">
      <c r="D290" s="12" t="s">
        <v>60</v>
      </c>
      <c r="E290" s="10">
        <f>UNIVIAST!J297</f>
        <v>0</v>
      </c>
      <c r="H290" s="8"/>
      <c r="I290" s="8" t="s">
        <v>153</v>
      </c>
      <c r="J290" s="9">
        <v>241.24</v>
      </c>
      <c r="K290" s="8"/>
      <c r="L290" s="8"/>
    </row>
    <row r="291" spans="4:12" x14ac:dyDescent="0.25">
      <c r="D291" s="12" t="s">
        <v>61</v>
      </c>
      <c r="E291" s="10">
        <f>holtrans!J288</f>
        <v>0</v>
      </c>
      <c r="H291" s="8"/>
      <c r="I291" s="8"/>
      <c r="J291" s="9"/>
      <c r="K291" s="8"/>
      <c r="L291" s="8"/>
    </row>
    <row r="292" spans="4:12" x14ac:dyDescent="0.25">
      <c r="D292" s="12" t="s">
        <v>62</v>
      </c>
      <c r="E292" s="10">
        <f>nestle!I360</f>
        <v>0</v>
      </c>
      <c r="H292" s="8"/>
      <c r="I292" s="8" t="s">
        <v>183</v>
      </c>
      <c r="J292" s="9">
        <v>1025.28</v>
      </c>
      <c r="K292" s="8"/>
      <c r="L292" s="8"/>
    </row>
    <row r="293" spans="4:12" x14ac:dyDescent="0.25">
      <c r="D293" s="12" t="s">
        <v>63</v>
      </c>
      <c r="E293" s="10">
        <f>'detergente '!I290</f>
        <v>0</v>
      </c>
      <c r="H293" s="8"/>
      <c r="I293" s="8" t="s">
        <v>901</v>
      </c>
      <c r="J293" s="9">
        <v>800</v>
      </c>
      <c r="K293" s="8"/>
      <c r="L293" s="8"/>
    </row>
    <row r="294" spans="4:12" x14ac:dyDescent="0.25">
      <c r="D294" s="12" t="s">
        <v>37</v>
      </c>
      <c r="E294" s="10">
        <f>PARAISO!J290</f>
        <v>0</v>
      </c>
      <c r="H294" s="8"/>
      <c r="I294" s="8" t="s">
        <v>184</v>
      </c>
      <c r="J294" s="9"/>
      <c r="K294" s="8"/>
      <c r="L294" s="8"/>
    </row>
    <row r="295" spans="4:12" x14ac:dyDescent="0.25">
      <c r="D295" s="12" t="s">
        <v>64</v>
      </c>
      <c r="E295" s="10">
        <f>YOBEL!I292</f>
        <v>0</v>
      </c>
      <c r="H295" s="8"/>
      <c r="I295" s="8" t="s">
        <v>295</v>
      </c>
      <c r="J295" s="9">
        <v>36.1</v>
      </c>
      <c r="K295" s="8"/>
      <c r="L295" s="8"/>
    </row>
    <row r="296" spans="4:12" x14ac:dyDescent="0.25">
      <c r="D296" s="12" t="s">
        <v>65</v>
      </c>
      <c r="E296" s="10">
        <f>aldia!L298</f>
        <v>0</v>
      </c>
      <c r="H296" s="8"/>
      <c r="I296" s="8" t="s">
        <v>294</v>
      </c>
      <c r="J296" s="9"/>
      <c r="K296" s="8"/>
      <c r="L296" s="8"/>
    </row>
    <row r="297" spans="4:12" x14ac:dyDescent="0.25">
      <c r="D297" s="12" t="s">
        <v>66</v>
      </c>
      <c r="E297" s="10">
        <f>'plasticos Ester'!I316</f>
        <v>0</v>
      </c>
      <c r="H297" s="8"/>
      <c r="I297" s="8"/>
      <c r="J297" s="9"/>
      <c r="K297" s="8"/>
      <c r="L297" s="8"/>
    </row>
    <row r="298" spans="4:12" x14ac:dyDescent="0.25">
      <c r="D298" s="12" t="s">
        <v>85</v>
      </c>
      <c r="E298" s="10">
        <f>sear!J299</f>
        <v>0</v>
      </c>
      <c r="H298" s="8"/>
      <c r="I298" s="8"/>
      <c r="J298" s="9"/>
      <c r="K298" s="8"/>
      <c r="L298" s="8"/>
    </row>
    <row r="299" spans="4:12" x14ac:dyDescent="0.25">
      <c r="D299" s="12" t="s">
        <v>86</v>
      </c>
      <c r="E299" s="10">
        <f>'OTROS CLIENTES 2.'!J304</f>
        <v>0</v>
      </c>
      <c r="H299" s="8"/>
      <c r="I299" s="8"/>
      <c r="J299" s="9"/>
      <c r="K299" s="8"/>
      <c r="L299" s="8"/>
    </row>
    <row r="300" spans="4:12" x14ac:dyDescent="0.25">
      <c r="D300" s="12" t="s">
        <v>85</v>
      </c>
      <c r="E300" s="10">
        <f>empetrans!J299</f>
        <v>0</v>
      </c>
      <c r="H300" s="8"/>
      <c r="I300" s="8"/>
      <c r="J300" s="9"/>
      <c r="K300" s="8"/>
      <c r="L300" s="8"/>
    </row>
    <row r="301" spans="4:12" x14ac:dyDescent="0.25">
      <c r="D301" s="12" t="s">
        <v>85</v>
      </c>
      <c r="E301" s="10">
        <f>'Dream fig'!J299</f>
        <v>0</v>
      </c>
      <c r="H301" s="8"/>
      <c r="I301" s="8"/>
      <c r="J301" s="9"/>
      <c r="K301" s="8"/>
      <c r="L301" s="8"/>
    </row>
    <row r="302" spans="4:12" x14ac:dyDescent="0.25">
      <c r="D302" s="12" t="s">
        <v>85</v>
      </c>
      <c r="E302" s="10">
        <f>'Dream fig'!J299</f>
        <v>0</v>
      </c>
      <c r="H302" s="8"/>
      <c r="I302" s="8"/>
      <c r="J302" s="9"/>
      <c r="K302" s="8"/>
      <c r="L302" s="8"/>
    </row>
    <row r="303" spans="4:12" x14ac:dyDescent="0.25">
      <c r="D303" s="12"/>
      <c r="E303" s="10"/>
      <c r="H303" s="8"/>
      <c r="I303" s="8"/>
      <c r="J303" s="9"/>
      <c r="K303" s="8"/>
      <c r="L303" s="8"/>
    </row>
    <row r="304" spans="4:12" x14ac:dyDescent="0.25">
      <c r="D304" s="12"/>
      <c r="E304" s="10"/>
      <c r="H304" s="8"/>
      <c r="I304" s="8"/>
      <c r="J304" s="9"/>
      <c r="K304" s="8"/>
      <c r="L304" s="8"/>
    </row>
    <row r="305" spans="4:12" x14ac:dyDescent="0.25">
      <c r="D305" s="12"/>
      <c r="E305" s="10"/>
      <c r="H305" s="8"/>
      <c r="I305" s="8"/>
      <c r="J305" s="9"/>
      <c r="K305" s="8"/>
      <c r="L305" s="8"/>
    </row>
    <row r="306" spans="4:12" x14ac:dyDescent="0.25">
      <c r="D306" s="66"/>
      <c r="E306" s="67"/>
      <c r="H306" s="8"/>
      <c r="I306" s="8"/>
      <c r="J306" s="9"/>
      <c r="K306" s="8"/>
      <c r="L306" s="8"/>
    </row>
    <row r="307" spans="4:12" x14ac:dyDescent="0.25">
      <c r="D307" s="326" t="s">
        <v>67</v>
      </c>
      <c r="E307" s="328">
        <f>SUM(E285:E305)</f>
        <v>0</v>
      </c>
      <c r="H307" s="330" t="s">
        <v>40</v>
      </c>
      <c r="I307" s="331"/>
      <c r="J307" s="65">
        <f>SUM(J284:J306)</f>
        <v>2135.62</v>
      </c>
      <c r="K307" s="8"/>
      <c r="L307" s="8"/>
    </row>
    <row r="308" spans="4:12" x14ac:dyDescent="0.25">
      <c r="D308" s="327"/>
      <c r="E308" s="329"/>
    </row>
    <row r="312" spans="4:12" x14ac:dyDescent="0.25">
      <c r="I312" s="310" t="s">
        <v>46</v>
      </c>
      <c r="J312" s="310"/>
      <c r="K312" s="310"/>
    </row>
    <row r="313" spans="4:12" x14ac:dyDescent="0.25">
      <c r="D313" s="64" t="s">
        <v>46</v>
      </c>
      <c r="H313" s="325" t="s">
        <v>96</v>
      </c>
      <c r="I313" s="325"/>
      <c r="J313" s="325"/>
      <c r="K313" s="325"/>
      <c r="L313" s="325"/>
    </row>
    <row r="314" spans="4:12" x14ac:dyDescent="0.25">
      <c r="D314" s="324" t="s">
        <v>96</v>
      </c>
      <c r="E314" s="324"/>
      <c r="H314" s="52" t="s">
        <v>26</v>
      </c>
      <c r="I314" s="52" t="s">
        <v>47</v>
      </c>
      <c r="J314" s="52" t="s">
        <v>7</v>
      </c>
      <c r="K314" s="52" t="s">
        <v>48</v>
      </c>
      <c r="L314" s="52"/>
    </row>
    <row r="315" spans="4:12" x14ac:dyDescent="0.25">
      <c r="D315" s="35" t="s">
        <v>49</v>
      </c>
      <c r="E315" s="35" t="s">
        <v>50</v>
      </c>
      <c r="H315" s="8"/>
      <c r="I315" s="8" t="s">
        <v>51</v>
      </c>
      <c r="J315" s="9"/>
      <c r="K315" s="8"/>
      <c r="L315" s="8"/>
    </row>
    <row r="316" spans="4:12" x14ac:dyDescent="0.25">
      <c r="D316" s="53" t="s">
        <v>52</v>
      </c>
      <c r="E316" s="45">
        <f>mensualidades!G328</f>
        <v>0</v>
      </c>
      <c r="H316" s="8"/>
      <c r="I316" s="8" t="s">
        <v>53</v>
      </c>
      <c r="J316" s="9"/>
      <c r="K316" s="8"/>
      <c r="L316" s="8"/>
    </row>
    <row r="317" spans="4:12" x14ac:dyDescent="0.25">
      <c r="D317" s="12" t="s">
        <v>54</v>
      </c>
      <c r="E317" s="10">
        <f>agripac!J358</f>
        <v>0</v>
      </c>
      <c r="H317" s="8"/>
      <c r="I317" s="8" t="s">
        <v>55</v>
      </c>
      <c r="J317" s="9"/>
      <c r="K317" s="8"/>
      <c r="L317" s="8"/>
    </row>
    <row r="318" spans="4:12" x14ac:dyDescent="0.25">
      <c r="D318" s="12" t="s">
        <v>21</v>
      </c>
      <c r="E318" s="10">
        <f>'yupi '!I357</f>
        <v>0</v>
      </c>
      <c r="H318" s="8"/>
      <c r="I318" s="8" t="s">
        <v>56</v>
      </c>
      <c r="J318" s="9"/>
      <c r="K318" s="8"/>
      <c r="L318" s="8"/>
    </row>
    <row r="319" spans="4:12" x14ac:dyDescent="0.25">
      <c r="D319" s="12" t="s">
        <v>57</v>
      </c>
      <c r="E319" s="10">
        <f>inpaecsa!I341</f>
        <v>0</v>
      </c>
      <c r="H319" s="8"/>
      <c r="I319" s="8" t="s">
        <v>58</v>
      </c>
      <c r="J319" s="9"/>
      <c r="K319" s="8"/>
      <c r="L319" s="8"/>
    </row>
    <row r="320" spans="4:12" x14ac:dyDescent="0.25">
      <c r="D320" s="12" t="s">
        <v>59</v>
      </c>
      <c r="E320" s="10">
        <f>familia!J328</f>
        <v>0</v>
      </c>
      <c r="H320" s="8"/>
      <c r="I320" s="8"/>
      <c r="J320" s="9"/>
      <c r="K320" s="8"/>
      <c r="L320" s="8"/>
    </row>
    <row r="321" spans="4:12" x14ac:dyDescent="0.25">
      <c r="D321" s="12" t="s">
        <v>60</v>
      </c>
      <c r="E321" s="10">
        <f>UNIVIAST!J328</f>
        <v>0</v>
      </c>
      <c r="H321" s="8"/>
      <c r="I321" s="8"/>
      <c r="J321" s="9"/>
      <c r="K321" s="8"/>
      <c r="L321" s="8"/>
    </row>
    <row r="322" spans="4:12" x14ac:dyDescent="0.25">
      <c r="D322" s="12" t="s">
        <v>61</v>
      </c>
      <c r="E322" s="10">
        <f>holtrans!J319</f>
        <v>0</v>
      </c>
      <c r="H322" s="8"/>
      <c r="I322" s="8"/>
      <c r="J322" s="9"/>
      <c r="K322" s="8"/>
      <c r="L322" s="8"/>
    </row>
    <row r="323" spans="4:12" x14ac:dyDescent="0.25">
      <c r="D323" s="12" t="s">
        <v>62</v>
      </c>
      <c r="E323" s="10">
        <f>nestle!I391</f>
        <v>0</v>
      </c>
      <c r="H323" s="8"/>
      <c r="I323" s="8"/>
      <c r="J323" s="9"/>
      <c r="K323" s="8"/>
      <c r="L323" s="8"/>
    </row>
    <row r="324" spans="4:12" x14ac:dyDescent="0.25">
      <c r="D324" s="12" t="s">
        <v>63</v>
      </c>
      <c r="E324" s="10">
        <f>'detergente '!I321</f>
        <v>0</v>
      </c>
      <c r="H324" s="8"/>
      <c r="I324" s="8"/>
      <c r="J324" s="9"/>
      <c r="K324" s="8"/>
      <c r="L324" s="8"/>
    </row>
    <row r="325" spans="4:12" x14ac:dyDescent="0.25">
      <c r="D325" s="12" t="s">
        <v>37</v>
      </c>
      <c r="E325" s="10">
        <f>PARAISO!J321</f>
        <v>0</v>
      </c>
      <c r="H325" s="8"/>
      <c r="I325" s="8"/>
      <c r="J325" s="9"/>
      <c r="K325" s="8"/>
      <c r="L325" s="8"/>
    </row>
    <row r="326" spans="4:12" x14ac:dyDescent="0.25">
      <c r="D326" s="12" t="s">
        <v>64</v>
      </c>
      <c r="E326" s="10">
        <f>YOBEL!I323</f>
        <v>0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aldia!L329</f>
        <v>0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Ester'!I347</f>
        <v>0</v>
      </c>
      <c r="H328" s="8"/>
      <c r="I328" s="8"/>
      <c r="J328" s="9"/>
      <c r="K328" s="8"/>
      <c r="L328" s="8"/>
    </row>
    <row r="329" spans="4:12" x14ac:dyDescent="0.25">
      <c r="D329" s="12" t="s">
        <v>85</v>
      </c>
      <c r="E329" s="10">
        <f>sear!J330</f>
        <v>0</v>
      </c>
      <c r="H329" s="8"/>
      <c r="I329" s="8"/>
      <c r="J329" s="9"/>
      <c r="K329" s="8"/>
      <c r="L329" s="8"/>
    </row>
    <row r="330" spans="4:12" x14ac:dyDescent="0.25">
      <c r="D330" s="12" t="s">
        <v>86</v>
      </c>
      <c r="E330" s="10">
        <f>'OTROS CLIENTES 2.'!J335</f>
        <v>0</v>
      </c>
      <c r="H330" s="8"/>
      <c r="I330" s="8"/>
      <c r="J330" s="9"/>
      <c r="K330" s="8"/>
      <c r="L330" s="8"/>
    </row>
    <row r="331" spans="4:12" x14ac:dyDescent="0.25">
      <c r="D331" s="12" t="s">
        <v>85</v>
      </c>
      <c r="E331" s="10">
        <f>empetrans!J330</f>
        <v>0</v>
      </c>
      <c r="H331" s="8"/>
      <c r="I331" s="8"/>
      <c r="J331" s="9"/>
      <c r="K331" s="8"/>
      <c r="L331" s="8"/>
    </row>
    <row r="332" spans="4:12" x14ac:dyDescent="0.25">
      <c r="D332" s="12" t="s">
        <v>85</v>
      </c>
      <c r="E332" s="10">
        <f>'Dream fig'!J330</f>
        <v>0</v>
      </c>
      <c r="H332" s="8"/>
      <c r="I332" s="8"/>
      <c r="J332" s="9"/>
      <c r="K332" s="8"/>
      <c r="L332" s="8"/>
    </row>
    <row r="333" spans="4:12" x14ac:dyDescent="0.25">
      <c r="D333" s="12" t="s">
        <v>85</v>
      </c>
      <c r="E333" s="10">
        <f>'Dream fig'!J330</f>
        <v>0</v>
      </c>
      <c r="H333" s="8"/>
      <c r="I333" s="8"/>
      <c r="J333" s="9"/>
      <c r="K333" s="8"/>
      <c r="L333" s="8"/>
    </row>
    <row r="334" spans="4:12" x14ac:dyDescent="0.25">
      <c r="D334" s="12"/>
      <c r="E334" s="10"/>
      <c r="H334" s="8"/>
      <c r="I334" s="8"/>
      <c r="J334" s="9"/>
      <c r="K334" s="8"/>
      <c r="L334" s="8"/>
    </row>
    <row r="335" spans="4:12" x14ac:dyDescent="0.25">
      <c r="D335" s="12"/>
      <c r="E335" s="10"/>
      <c r="H335" s="8"/>
      <c r="I335" s="8"/>
      <c r="J335" s="9"/>
      <c r="K335" s="8"/>
      <c r="L335" s="8"/>
    </row>
    <row r="336" spans="4:12" x14ac:dyDescent="0.25">
      <c r="D336" s="12"/>
      <c r="E336" s="10"/>
      <c r="H336" s="8"/>
      <c r="I336" s="8"/>
      <c r="J336" s="9"/>
      <c r="K336" s="8"/>
      <c r="L336" s="8"/>
    </row>
    <row r="337" spans="4:12" x14ac:dyDescent="0.25">
      <c r="D337" s="66"/>
      <c r="E337" s="67"/>
      <c r="H337" s="8"/>
      <c r="I337" s="8"/>
      <c r="J337" s="9"/>
      <c r="K337" s="8"/>
      <c r="L337" s="8"/>
    </row>
    <row r="338" spans="4:12" x14ac:dyDescent="0.25">
      <c r="D338" s="326" t="s">
        <v>67</v>
      </c>
      <c r="E338" s="328">
        <f>SUM(E316:E336)</f>
        <v>0</v>
      </c>
      <c r="H338" s="330" t="s">
        <v>40</v>
      </c>
      <c r="I338" s="331"/>
      <c r="J338" s="65">
        <f>SUM(J315:J337)</f>
        <v>0</v>
      </c>
      <c r="K338" s="8"/>
      <c r="L338" s="8"/>
    </row>
    <row r="339" spans="4:12" x14ac:dyDescent="0.25">
      <c r="D339" s="327"/>
      <c r="E339" s="329"/>
    </row>
    <row r="343" spans="4:12" x14ac:dyDescent="0.25">
      <c r="I343" s="310" t="s">
        <v>46</v>
      </c>
      <c r="J343" s="310"/>
      <c r="K343" s="310"/>
    </row>
    <row r="344" spans="4:12" x14ac:dyDescent="0.25">
      <c r="D344" s="64" t="s">
        <v>46</v>
      </c>
      <c r="H344" s="325" t="s">
        <v>0</v>
      </c>
      <c r="I344" s="325"/>
      <c r="J344" s="325"/>
      <c r="K344" s="325"/>
      <c r="L344" s="325"/>
    </row>
    <row r="345" spans="4:12" x14ac:dyDescent="0.25">
      <c r="D345" s="324" t="s">
        <v>0</v>
      </c>
      <c r="E345" s="324"/>
      <c r="H345" s="52" t="s">
        <v>26</v>
      </c>
      <c r="I345" s="52" t="s">
        <v>47</v>
      </c>
      <c r="J345" s="52" t="s">
        <v>7</v>
      </c>
      <c r="K345" s="52" t="s">
        <v>48</v>
      </c>
      <c r="L345" s="52"/>
    </row>
    <row r="346" spans="4:12" x14ac:dyDescent="0.25">
      <c r="D346" s="35" t="s">
        <v>49</v>
      </c>
      <c r="E346" s="35" t="s">
        <v>50</v>
      </c>
      <c r="H346" s="8"/>
      <c r="I346" s="8" t="s">
        <v>51</v>
      </c>
      <c r="J346" s="9"/>
      <c r="K346" s="8"/>
      <c r="L346" s="8"/>
    </row>
    <row r="347" spans="4:12" x14ac:dyDescent="0.25">
      <c r="D347" s="53" t="s">
        <v>52</v>
      </c>
      <c r="E347" s="45">
        <f>mensualidades!G359</f>
        <v>0</v>
      </c>
      <c r="H347" s="8"/>
      <c r="I347" s="8" t="s">
        <v>53</v>
      </c>
      <c r="J347" s="9"/>
      <c r="K347" s="8"/>
      <c r="L347" s="8"/>
    </row>
    <row r="348" spans="4:12" x14ac:dyDescent="0.25">
      <c r="D348" s="12" t="s">
        <v>54</v>
      </c>
      <c r="E348" s="10">
        <f>agripac!J389</f>
        <v>0</v>
      </c>
      <c r="H348" s="8"/>
      <c r="I348" s="8" t="s">
        <v>55</v>
      </c>
      <c r="J348" s="9"/>
      <c r="K348" s="8"/>
      <c r="L348" s="8"/>
    </row>
    <row r="349" spans="4:12" x14ac:dyDescent="0.25">
      <c r="D349" s="12" t="s">
        <v>21</v>
      </c>
      <c r="E349" s="10">
        <f>'yupi '!I388</f>
        <v>0</v>
      </c>
      <c r="H349" s="8"/>
      <c r="I349" s="8" t="s">
        <v>56</v>
      </c>
      <c r="J349" s="9"/>
      <c r="K349" s="8"/>
      <c r="L349" s="8"/>
    </row>
    <row r="350" spans="4:12" x14ac:dyDescent="0.25">
      <c r="D350" s="12" t="s">
        <v>57</v>
      </c>
      <c r="E350" s="10">
        <f>inpaecsa!I372</f>
        <v>0</v>
      </c>
      <c r="H350" s="8"/>
      <c r="I350" s="8" t="s">
        <v>58</v>
      </c>
      <c r="J350" s="9"/>
      <c r="K350" s="8"/>
      <c r="L350" s="8"/>
    </row>
    <row r="351" spans="4:12" x14ac:dyDescent="0.25">
      <c r="D351" s="12" t="s">
        <v>59</v>
      </c>
      <c r="E351" s="10">
        <f>familia!J359</f>
        <v>0</v>
      </c>
      <c r="H351" s="8"/>
      <c r="I351" s="8"/>
      <c r="J351" s="9"/>
      <c r="K351" s="8"/>
      <c r="L351" s="8"/>
    </row>
    <row r="352" spans="4:12" x14ac:dyDescent="0.25">
      <c r="D352" s="12" t="s">
        <v>60</v>
      </c>
      <c r="E352" s="10">
        <f>UNIVIAST!J359</f>
        <v>0</v>
      </c>
      <c r="H352" s="8"/>
      <c r="I352" s="8"/>
      <c r="J352" s="9"/>
      <c r="K352" s="8"/>
      <c r="L352" s="8"/>
    </row>
    <row r="353" spans="4:12" x14ac:dyDescent="0.25">
      <c r="D353" s="12" t="s">
        <v>61</v>
      </c>
      <c r="E353" s="10">
        <f>holtrans!J350</f>
        <v>0</v>
      </c>
      <c r="H353" s="8"/>
      <c r="I353" s="8"/>
      <c r="J353" s="9"/>
      <c r="K353" s="8"/>
      <c r="L353" s="8"/>
    </row>
    <row r="354" spans="4:12" x14ac:dyDescent="0.25">
      <c r="D354" s="12" t="s">
        <v>62</v>
      </c>
      <c r="E354" s="10">
        <f>nestle!I422</f>
        <v>0</v>
      </c>
      <c r="H354" s="8"/>
      <c r="I354" s="8"/>
      <c r="J354" s="9"/>
      <c r="K354" s="8"/>
      <c r="L354" s="8"/>
    </row>
    <row r="355" spans="4:12" x14ac:dyDescent="0.25">
      <c r="D355" s="12" t="s">
        <v>63</v>
      </c>
      <c r="E355" s="10">
        <f>'detergente '!I352</f>
        <v>0</v>
      </c>
      <c r="H355" s="8"/>
      <c r="I355" s="8"/>
      <c r="J355" s="9"/>
      <c r="K355" s="8"/>
      <c r="L355" s="8"/>
    </row>
    <row r="356" spans="4:12" x14ac:dyDescent="0.25">
      <c r="D356" s="12" t="s">
        <v>37</v>
      </c>
      <c r="E356" s="10">
        <f>PARAISO!J352</f>
        <v>0</v>
      </c>
      <c r="H356" s="8"/>
      <c r="I356" s="8"/>
      <c r="J356" s="9"/>
      <c r="K356" s="8"/>
      <c r="L356" s="8"/>
    </row>
    <row r="357" spans="4:12" x14ac:dyDescent="0.25">
      <c r="D357" s="12" t="s">
        <v>64</v>
      </c>
      <c r="E357" s="10">
        <f>YOBEL!I354</f>
        <v>0</v>
      </c>
      <c r="H357" s="8"/>
      <c r="I357" s="8"/>
      <c r="J357" s="9"/>
      <c r="K357" s="8"/>
      <c r="L357" s="8"/>
    </row>
    <row r="358" spans="4:12" x14ac:dyDescent="0.25">
      <c r="D358" s="12" t="s">
        <v>65</v>
      </c>
      <c r="E358" s="10">
        <f>aldia!L360</f>
        <v>0</v>
      </c>
      <c r="H358" s="8"/>
      <c r="I358" s="8"/>
      <c r="J358" s="9"/>
      <c r="K358" s="8"/>
      <c r="L358" s="8"/>
    </row>
    <row r="359" spans="4:12" x14ac:dyDescent="0.25">
      <c r="D359" s="12" t="s">
        <v>66</v>
      </c>
      <c r="E359" s="10">
        <f>'plasticos Ester'!I378</f>
        <v>0</v>
      </c>
      <c r="H359" s="8"/>
      <c r="I359" s="8"/>
      <c r="J359" s="9"/>
      <c r="K359" s="8"/>
      <c r="L359" s="8"/>
    </row>
    <row r="360" spans="4:12" x14ac:dyDescent="0.25">
      <c r="D360" s="12" t="s">
        <v>85</v>
      </c>
      <c r="E360" s="10">
        <f>sear!J361</f>
        <v>0</v>
      </c>
      <c r="H360" s="8"/>
      <c r="I360" s="8"/>
      <c r="J360" s="9"/>
      <c r="K360" s="8"/>
      <c r="L360" s="8"/>
    </row>
    <row r="361" spans="4:12" x14ac:dyDescent="0.25">
      <c r="D361" s="12" t="s">
        <v>86</v>
      </c>
      <c r="E361" s="10">
        <f>'OTROS CLIENTES 2.'!J366</f>
        <v>0</v>
      </c>
      <c r="H361" s="8"/>
      <c r="I361" s="8"/>
      <c r="J361" s="9"/>
      <c r="K361" s="8"/>
      <c r="L361" s="8"/>
    </row>
    <row r="362" spans="4:12" x14ac:dyDescent="0.25">
      <c r="D362" s="12" t="s">
        <v>85</v>
      </c>
      <c r="E362" s="10">
        <f>empetrans!J361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'Dream fig'!J361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/>
      <c r="E365" s="10"/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66"/>
      <c r="E368" s="67"/>
      <c r="H368" s="8"/>
      <c r="I368" s="8"/>
      <c r="J368" s="9"/>
      <c r="K368" s="8"/>
      <c r="L368" s="8"/>
    </row>
    <row r="369" spans="4:12" x14ac:dyDescent="0.25">
      <c r="D369" s="326" t="s">
        <v>67</v>
      </c>
      <c r="E369" s="328">
        <f>SUM(E347:E367)</f>
        <v>0</v>
      </c>
      <c r="H369" s="330" t="s">
        <v>40</v>
      </c>
      <c r="I369" s="331"/>
      <c r="J369" s="65">
        <f>SUM(J346:J368)</f>
        <v>0</v>
      </c>
      <c r="K369" s="8"/>
      <c r="L369" s="8"/>
    </row>
    <row r="370" spans="4:12" x14ac:dyDescent="0.25">
      <c r="D370" s="327"/>
      <c r="E370" s="329"/>
    </row>
  </sheetData>
  <mergeCells count="73">
    <mergeCell ref="H33:I33"/>
    <mergeCell ref="I2:K2"/>
    <mergeCell ref="H3:L3"/>
    <mergeCell ref="D3:E3"/>
    <mergeCell ref="D32:D33"/>
    <mergeCell ref="E32:E33"/>
    <mergeCell ref="J32:J33"/>
    <mergeCell ref="I38:K38"/>
    <mergeCell ref="D39:E39"/>
    <mergeCell ref="H39:L39"/>
    <mergeCell ref="D63:D64"/>
    <mergeCell ref="E63:E64"/>
    <mergeCell ref="H64:I64"/>
    <mergeCell ref="I68:K68"/>
    <mergeCell ref="D69:E69"/>
    <mergeCell ref="H69:L69"/>
    <mergeCell ref="D94:D95"/>
    <mergeCell ref="E94:E95"/>
    <mergeCell ref="H94:I94"/>
    <mergeCell ref="I99:K99"/>
    <mergeCell ref="D101:E101"/>
    <mergeCell ref="H100:L100"/>
    <mergeCell ref="H125:I125"/>
    <mergeCell ref="D126:D127"/>
    <mergeCell ref="E126:E127"/>
    <mergeCell ref="I129:K129"/>
    <mergeCell ref="D131:E131"/>
    <mergeCell ref="H130:L130"/>
    <mergeCell ref="D156:D157"/>
    <mergeCell ref="E156:E157"/>
    <mergeCell ref="H156:I156"/>
    <mergeCell ref="I160:K160"/>
    <mergeCell ref="D162:E162"/>
    <mergeCell ref="H161:L161"/>
    <mergeCell ref="H186:I186"/>
    <mergeCell ref="D187:D188"/>
    <mergeCell ref="E187:E188"/>
    <mergeCell ref="I190:K190"/>
    <mergeCell ref="D192:E192"/>
    <mergeCell ref="H191:L191"/>
    <mergeCell ref="H216:I216"/>
    <mergeCell ref="D217:D218"/>
    <mergeCell ref="E217:E218"/>
    <mergeCell ref="I220:K220"/>
    <mergeCell ref="D222:E222"/>
    <mergeCell ref="H221:L221"/>
    <mergeCell ref="H246:I246"/>
    <mergeCell ref="D247:D248"/>
    <mergeCell ref="E247:E248"/>
    <mergeCell ref="I250:K250"/>
    <mergeCell ref="D252:E252"/>
    <mergeCell ref="H251:L251"/>
    <mergeCell ref="H276:I276"/>
    <mergeCell ref="D277:D278"/>
    <mergeCell ref="E277:E278"/>
    <mergeCell ref="I281:K281"/>
    <mergeCell ref="D283:E283"/>
    <mergeCell ref="H282:L282"/>
    <mergeCell ref="D307:D308"/>
    <mergeCell ref="E307:E308"/>
    <mergeCell ref="H307:I307"/>
    <mergeCell ref="I312:K312"/>
    <mergeCell ref="D314:E314"/>
    <mergeCell ref="H313:L313"/>
    <mergeCell ref="D338:D339"/>
    <mergeCell ref="E338:E339"/>
    <mergeCell ref="H338:I338"/>
    <mergeCell ref="I343:K343"/>
    <mergeCell ref="D345:E345"/>
    <mergeCell ref="H344:L344"/>
    <mergeCell ref="D369:D370"/>
    <mergeCell ref="E369:E370"/>
    <mergeCell ref="H369:I369"/>
  </mergeCells>
  <pageMargins left="0.7" right="0.7" top="0.75" bottom="0.75" header="0.3" footer="0.3"/>
  <pageSetup paperSize="9" orientation="portrait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B1:O16"/>
  <sheetViews>
    <sheetView workbookViewId="0">
      <selection activeCell="K15" sqref="K15"/>
    </sheetView>
  </sheetViews>
  <sheetFormatPr baseColWidth="10" defaultRowHeight="15" x14ac:dyDescent="0.25"/>
  <cols>
    <col min="2" max="2" width="17.85546875" customWidth="1"/>
    <col min="3" max="3" width="12.7109375" bestFit="1" customWidth="1"/>
    <col min="4" max="4" width="11.5703125" bestFit="1" customWidth="1"/>
    <col min="5" max="9" width="12.7109375" bestFit="1" customWidth="1"/>
    <col min="10" max="10" width="13" customWidth="1"/>
    <col min="11" max="11" width="13.42578125" customWidth="1"/>
  </cols>
  <sheetData>
    <row r="1" spans="2:15" ht="33" x14ac:dyDescent="0.45">
      <c r="G1" s="338" t="s">
        <v>102</v>
      </c>
      <c r="H1" s="338"/>
      <c r="I1" s="338"/>
      <c r="J1" s="338"/>
    </row>
    <row r="2" spans="2:15" x14ac:dyDescent="0.25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5" x14ac:dyDescent="0.25">
      <c r="B3" s="64" t="s">
        <v>104</v>
      </c>
      <c r="C3" s="219">
        <f>utilidad!E32</f>
        <v>4529.1264000000001</v>
      </c>
      <c r="D3" s="219">
        <f>utilidad!E63</f>
        <v>4539.0032000000001</v>
      </c>
      <c r="E3" s="219">
        <f>utilidad!E94</f>
        <v>4905.3713000000007</v>
      </c>
      <c r="F3" s="219">
        <f>utilidad!E126</f>
        <v>4974.3834999999999</v>
      </c>
      <c r="G3" s="219">
        <f>utilidad!E156</f>
        <v>5172.3458999999993</v>
      </c>
      <c r="H3" s="219">
        <f>utilidad!E187</f>
        <v>5408.5055000000002</v>
      </c>
      <c r="I3" s="219">
        <f>utilidad!E217</f>
        <v>5522.411500000002</v>
      </c>
      <c r="J3" s="219">
        <f>utilidad!E247</f>
        <v>8611.6898999999976</v>
      </c>
      <c r="K3" s="219">
        <f>utilidad!E277</f>
        <v>6232.8477999999959</v>
      </c>
      <c r="L3" s="219">
        <f>utilidad!E307</f>
        <v>0</v>
      </c>
      <c r="M3" s="219">
        <f>utilidad!E338</f>
        <v>0</v>
      </c>
      <c r="N3" s="219">
        <f>utilidad!E369</f>
        <v>0</v>
      </c>
    </row>
    <row r="4" spans="2:15" x14ac:dyDescent="0.25">
      <c r="B4" s="64"/>
      <c r="C4" s="219"/>
      <c r="D4" s="219"/>
      <c r="E4" s="219"/>
      <c r="F4" s="219"/>
      <c r="G4" s="219"/>
      <c r="H4" s="219"/>
      <c r="I4" s="219"/>
      <c r="J4" s="219"/>
      <c r="K4" s="219"/>
      <c r="L4" s="219"/>
      <c r="M4" s="219"/>
      <c r="N4" s="219"/>
    </row>
    <row r="5" spans="2:15" x14ac:dyDescent="0.25">
      <c r="B5" s="64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</row>
    <row r="6" spans="2:15" x14ac:dyDescent="0.25">
      <c r="B6" s="64" t="s">
        <v>106</v>
      </c>
      <c r="C6" s="220">
        <f>SUM(C3:C5)</f>
        <v>4529.1264000000001</v>
      </c>
      <c r="D6" s="220">
        <f t="shared" ref="D6:N6" si="0">SUM(D3:D5)</f>
        <v>4539.0032000000001</v>
      </c>
      <c r="E6" s="220">
        <f t="shared" si="0"/>
        <v>4905.3713000000007</v>
      </c>
      <c r="F6" s="220">
        <f t="shared" si="0"/>
        <v>4974.3834999999999</v>
      </c>
      <c r="G6" s="220">
        <f t="shared" si="0"/>
        <v>5172.3458999999993</v>
      </c>
      <c r="H6" s="220">
        <f t="shared" si="0"/>
        <v>5408.5055000000002</v>
      </c>
      <c r="I6" s="220">
        <f t="shared" si="0"/>
        <v>5522.411500000002</v>
      </c>
      <c r="J6" s="220">
        <f t="shared" si="0"/>
        <v>8611.6898999999976</v>
      </c>
      <c r="K6" s="220">
        <f t="shared" si="0"/>
        <v>6232.8477999999959</v>
      </c>
      <c r="L6" s="220">
        <f t="shared" si="0"/>
        <v>0</v>
      </c>
      <c r="M6" s="220">
        <f t="shared" si="0"/>
        <v>0</v>
      </c>
      <c r="N6" s="220">
        <f t="shared" si="0"/>
        <v>0</v>
      </c>
    </row>
    <row r="7" spans="2:15" x14ac:dyDescent="0.25">
      <c r="B7" s="64"/>
      <c r="C7" s="212"/>
      <c r="D7" s="212"/>
      <c r="E7" s="212"/>
      <c r="F7" s="212"/>
      <c r="G7" s="212"/>
      <c r="H7" s="212"/>
      <c r="I7" s="212"/>
      <c r="J7" s="212"/>
      <c r="K7" s="212"/>
      <c r="L7" s="212"/>
      <c r="M7" s="212"/>
      <c r="N7" s="212"/>
    </row>
    <row r="8" spans="2:15" x14ac:dyDescent="0.25">
      <c r="B8" s="64" t="s">
        <v>105</v>
      </c>
      <c r="C8" s="221">
        <f>utilidad!J32</f>
        <v>3313.67</v>
      </c>
      <c r="D8" s="221">
        <f>utilidad!J64</f>
        <v>3776.38</v>
      </c>
      <c r="E8" s="221">
        <f>utilidad!J94</f>
        <v>3693.35</v>
      </c>
      <c r="F8" s="221">
        <f>utilidad!J125</f>
        <v>3644.8100000000004</v>
      </c>
      <c r="G8" s="221">
        <f>utilidad!J156</f>
        <v>4130.47</v>
      </c>
      <c r="H8" s="221">
        <f>utilidad!J186</f>
        <v>3760.8699999999994</v>
      </c>
      <c r="I8" s="221">
        <f>utilidad!J216</f>
        <v>3841.89</v>
      </c>
      <c r="J8" s="221">
        <f>utilidad!J246</f>
        <v>8871</v>
      </c>
      <c r="K8" s="221">
        <f>utilidad!J276</f>
        <v>8938.3900000000012</v>
      </c>
      <c r="L8" s="221">
        <f>utilidad!J307</f>
        <v>2135.62</v>
      </c>
      <c r="M8" s="221">
        <f>utilidad!J338</f>
        <v>0</v>
      </c>
      <c r="N8" s="221">
        <f>utilidad!J369</f>
        <v>0</v>
      </c>
    </row>
    <row r="9" spans="2:15" x14ac:dyDescent="0.25">
      <c r="B9" s="64"/>
      <c r="C9" s="221"/>
      <c r="D9" s="221"/>
      <c r="E9" s="221"/>
      <c r="F9" s="221"/>
      <c r="G9" s="221"/>
      <c r="H9" s="221"/>
      <c r="I9" s="221"/>
      <c r="J9" s="221"/>
      <c r="K9" s="221"/>
      <c r="L9" s="221"/>
      <c r="M9" s="221"/>
      <c r="N9" s="221"/>
    </row>
    <row r="10" spans="2:15" x14ac:dyDescent="0.25">
      <c r="B10" s="64"/>
      <c r="C10" s="221"/>
      <c r="D10" s="221"/>
      <c r="E10" s="221"/>
      <c r="F10" s="221"/>
      <c r="G10" s="221"/>
      <c r="H10" s="221"/>
      <c r="I10" s="221"/>
      <c r="J10" s="221"/>
      <c r="K10" s="221"/>
      <c r="L10" s="221"/>
      <c r="M10" s="221"/>
      <c r="N10" s="221"/>
    </row>
    <row r="11" spans="2:15" x14ac:dyDescent="0.25">
      <c r="B11" s="64"/>
      <c r="C11" s="221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</row>
    <row r="12" spans="2:15" x14ac:dyDescent="0.25">
      <c r="B12" s="64" t="s">
        <v>107</v>
      </c>
      <c r="C12" s="222">
        <f t="shared" ref="C12:N12" si="1">SUM(C8:C11)</f>
        <v>3313.67</v>
      </c>
      <c r="D12" s="222">
        <f t="shared" si="1"/>
        <v>3776.38</v>
      </c>
      <c r="E12" s="222">
        <f t="shared" si="1"/>
        <v>3693.35</v>
      </c>
      <c r="F12" s="222">
        <f t="shared" si="1"/>
        <v>3644.8100000000004</v>
      </c>
      <c r="G12" s="222">
        <f t="shared" si="1"/>
        <v>4130.47</v>
      </c>
      <c r="H12" s="222">
        <f t="shared" si="1"/>
        <v>3760.8699999999994</v>
      </c>
      <c r="I12" s="222">
        <f t="shared" si="1"/>
        <v>3841.89</v>
      </c>
      <c r="J12" s="222">
        <f t="shared" si="1"/>
        <v>8871</v>
      </c>
      <c r="K12" s="222">
        <f t="shared" si="1"/>
        <v>8938.3900000000012</v>
      </c>
      <c r="L12" s="222">
        <f t="shared" si="1"/>
        <v>2135.62</v>
      </c>
      <c r="M12" s="222">
        <f t="shared" si="1"/>
        <v>0</v>
      </c>
      <c r="N12" s="222">
        <f t="shared" si="1"/>
        <v>0</v>
      </c>
    </row>
    <row r="13" spans="2:15" x14ac:dyDescent="0.25">
      <c r="B13" s="64"/>
      <c r="J13" s="212"/>
      <c r="K13" s="212"/>
      <c r="L13" s="212"/>
      <c r="M13" s="212"/>
      <c r="N13" s="212"/>
    </row>
    <row r="14" spans="2:15" x14ac:dyDescent="0.25">
      <c r="B14" s="64"/>
      <c r="J14" s="212"/>
      <c r="K14" s="212"/>
      <c r="L14" s="212"/>
      <c r="M14" s="212"/>
      <c r="N14" s="212"/>
    </row>
    <row r="15" spans="2:15" ht="18.75" x14ac:dyDescent="0.3">
      <c r="B15" s="64" t="s">
        <v>50</v>
      </c>
      <c r="C15" s="218">
        <f>C6-C12</f>
        <v>1215.4564</v>
      </c>
      <c r="D15" s="218">
        <f>D6-D8</f>
        <v>762.6232</v>
      </c>
      <c r="E15" s="218">
        <f t="shared" ref="E15:N15" si="2">E6-E8</f>
        <v>1212.0213000000008</v>
      </c>
      <c r="F15" s="218">
        <f t="shared" si="2"/>
        <v>1329.5734999999995</v>
      </c>
      <c r="G15" s="218">
        <f t="shared" si="2"/>
        <v>1041.8758999999991</v>
      </c>
      <c r="H15" s="218">
        <f t="shared" si="2"/>
        <v>1647.6355000000008</v>
      </c>
      <c r="I15" s="218">
        <f t="shared" si="2"/>
        <v>1680.5215000000021</v>
      </c>
      <c r="J15" s="218">
        <f t="shared" si="2"/>
        <v>-259.31010000000242</v>
      </c>
      <c r="K15" s="218">
        <f t="shared" si="2"/>
        <v>-2705.5422000000053</v>
      </c>
      <c r="L15" s="218">
        <f t="shared" si="2"/>
        <v>-2135.62</v>
      </c>
      <c r="M15" s="218">
        <f t="shared" si="2"/>
        <v>0</v>
      </c>
      <c r="N15" s="218">
        <f t="shared" si="2"/>
        <v>0</v>
      </c>
      <c r="O15" s="212">
        <f>SUM(C15:N15)</f>
        <v>3789.2349999999942</v>
      </c>
    </row>
    <row r="16" spans="2:15" x14ac:dyDescent="0.25">
      <c r="C16" s="212"/>
      <c r="D16" s="212"/>
      <c r="E16" s="212"/>
      <c r="F16" s="212"/>
      <c r="G16" s="212"/>
      <c r="H16" s="212"/>
      <c r="I16" s="212"/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"/>
  <sheetViews>
    <sheetView workbookViewId="0">
      <selection sqref="A1:XFD1048576"/>
    </sheetView>
  </sheetViews>
  <sheetFormatPr baseColWidth="10" defaultRowHeight="15" x14ac:dyDescent="0.25"/>
  <sheetData/>
  <pageMargins left="0.7" right="0.7" top="0.75" bottom="0.75" header="0.3" footer="0.3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/>
  </sheetPr>
  <dimension ref="A1:X254"/>
  <sheetViews>
    <sheetView topLeftCell="M172" zoomScale="145" zoomScaleNormal="145" workbookViewId="0">
      <selection activeCell="O177" sqref="O177"/>
    </sheetView>
  </sheetViews>
  <sheetFormatPr baseColWidth="10" defaultRowHeight="15" x14ac:dyDescent="0.25"/>
  <cols>
    <col min="1" max="1" width="11" customWidth="1"/>
    <col min="2" max="2" width="22.7109375" customWidth="1"/>
    <col min="5" max="5" width="12" customWidth="1"/>
    <col min="8" max="8" width="2.5703125" customWidth="1"/>
    <col min="10" max="10" width="3.28515625" customWidth="1"/>
    <col min="11" max="11" width="9.42578125" customWidth="1"/>
    <col min="14" max="14" width="11.85546875" customWidth="1"/>
    <col min="15" max="15" width="14.140625" customWidth="1"/>
    <col min="17" max="17" width="8.28515625" customWidth="1"/>
    <col min="18" max="18" width="15.7109375" customWidth="1"/>
    <col min="21" max="21" width="12" customWidth="1"/>
    <col min="23" max="23" width="4.28515625" customWidth="1"/>
    <col min="24" max="24" width="9.28515625" customWidth="1"/>
  </cols>
  <sheetData>
    <row r="1" spans="1:24" ht="28.5" x14ac:dyDescent="0.45">
      <c r="B1" s="3"/>
      <c r="C1" s="3" t="s">
        <v>24</v>
      </c>
      <c r="D1" s="3"/>
      <c r="O1" s="3"/>
      <c r="P1" s="3" t="s">
        <v>87</v>
      </c>
      <c r="Q1" s="3"/>
    </row>
    <row r="2" spans="1:24" x14ac:dyDescent="0.25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x14ac:dyDescent="0.25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86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x14ac:dyDescent="0.25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86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x14ac:dyDescent="0.25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95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x14ac:dyDescent="0.25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95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x14ac:dyDescent="0.25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95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x14ac:dyDescent="0.25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x14ac:dyDescent="0.25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x14ac:dyDescent="0.25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x14ac:dyDescent="0.25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x14ac:dyDescent="0.25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x14ac:dyDescent="0.25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x14ac:dyDescent="0.25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x14ac:dyDescent="0.25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x14ac:dyDescent="0.25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x14ac:dyDescent="0.25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x14ac:dyDescent="0.25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x14ac:dyDescent="0.25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x14ac:dyDescent="0.25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x14ac:dyDescent="0.25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x14ac:dyDescent="0.25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x14ac:dyDescent="0.25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x14ac:dyDescent="0.25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x14ac:dyDescent="0.25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x14ac:dyDescent="0.25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x14ac:dyDescent="0.25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x14ac:dyDescent="0.25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x14ac:dyDescent="0.25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x14ac:dyDescent="0.25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x14ac:dyDescent="0.25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x14ac:dyDescent="0.25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x14ac:dyDescent="0.25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x14ac:dyDescent="0.25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x14ac:dyDescent="0.25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x14ac:dyDescent="0.25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x14ac:dyDescent="0.25">
      <c r="A37" s="8"/>
      <c r="B37" s="8"/>
      <c r="C37" s="8"/>
      <c r="D37" s="8"/>
      <c r="E37" s="12" t="s">
        <v>17</v>
      </c>
      <c r="F37" s="13">
        <f>F36*0.99</f>
        <v>1283.3964000000001</v>
      </c>
      <c r="J37" s="71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x14ac:dyDescent="0.25">
      <c r="E38" s="295" t="s">
        <v>18</v>
      </c>
      <c r="F38" s="296"/>
      <c r="G38" s="296"/>
      <c r="H38" s="297"/>
      <c r="I38" s="18">
        <f>F37-I36</f>
        <v>73.396400000000085</v>
      </c>
      <c r="J38" s="17"/>
      <c r="R38" s="295" t="s">
        <v>18</v>
      </c>
      <c r="S38" s="296"/>
      <c r="T38" s="296"/>
      <c r="U38" s="297"/>
      <c r="V38" s="18">
        <f>S37-V36</f>
        <v>81.305700000000115</v>
      </c>
    </row>
    <row r="39" spans="1:24" x14ac:dyDescent="0.25">
      <c r="J39" s="17"/>
    </row>
    <row r="40" spans="1:24" x14ac:dyDescent="0.25">
      <c r="J40" s="17"/>
      <c r="K40" s="17"/>
    </row>
    <row r="41" spans="1:24" x14ac:dyDescent="0.25">
      <c r="J41" s="17"/>
    </row>
    <row r="42" spans="1:24" x14ac:dyDescent="0.25">
      <c r="J42" s="17"/>
    </row>
    <row r="43" spans="1:24" ht="28.5" x14ac:dyDescent="0.45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x14ac:dyDescent="0.25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2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x14ac:dyDescent="0.25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x14ac:dyDescent="0.25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x14ac:dyDescent="0.25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x14ac:dyDescent="0.25">
      <c r="A48" s="7">
        <v>45002</v>
      </c>
      <c r="B48" s="8" t="s">
        <v>341</v>
      </c>
      <c r="C48" s="8" t="s">
        <v>365</v>
      </c>
      <c r="D48" s="8" t="s">
        <v>131</v>
      </c>
      <c r="E48" s="123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x14ac:dyDescent="0.25">
      <c r="A49" s="7">
        <v>45006</v>
      </c>
      <c r="B49" s="8" t="s">
        <v>236</v>
      </c>
      <c r="C49" s="8" t="s">
        <v>365</v>
      </c>
      <c r="D49" s="8" t="s">
        <v>131</v>
      </c>
      <c r="E49" s="123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x14ac:dyDescent="0.25">
      <c r="A50" s="7">
        <v>45006</v>
      </c>
      <c r="B50" s="8" t="s">
        <v>119</v>
      </c>
      <c r="C50" s="8" t="s">
        <v>365</v>
      </c>
      <c r="D50" s="8" t="s">
        <v>131</v>
      </c>
      <c r="E50" s="123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3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295" t="s">
        <v>18</v>
      </c>
      <c r="F80" s="296"/>
      <c r="G80" s="296"/>
      <c r="H80" s="297"/>
      <c r="I80" s="18">
        <f>F79-I78</f>
        <v>116.23340000000007</v>
      </c>
      <c r="R80" s="295" t="s">
        <v>18</v>
      </c>
      <c r="S80" s="296"/>
      <c r="T80" s="296"/>
      <c r="U80" s="297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>
        <v>576</v>
      </c>
      <c r="N89" s="7">
        <v>45083</v>
      </c>
      <c r="O89" s="8" t="s">
        <v>194</v>
      </c>
      <c r="P89" s="8" t="s">
        <v>365</v>
      </c>
      <c r="Q89" s="8" t="s">
        <v>131</v>
      </c>
      <c r="R89" s="208">
        <v>30329550</v>
      </c>
      <c r="S89" s="14">
        <v>230</v>
      </c>
      <c r="T89" s="8" t="s">
        <v>139</v>
      </c>
      <c r="U89" s="8"/>
      <c r="V89" s="27">
        <v>210</v>
      </c>
      <c r="W89" s="8"/>
      <c r="X89" s="8">
        <v>612</v>
      </c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>
        <v>574</v>
      </c>
      <c r="N90" s="7">
        <v>45083</v>
      </c>
      <c r="O90" s="8" t="s">
        <v>449</v>
      </c>
      <c r="P90" s="8" t="s">
        <v>365</v>
      </c>
      <c r="Q90" s="8" t="s">
        <v>131</v>
      </c>
      <c r="R90" s="208">
        <v>30329549</v>
      </c>
      <c r="S90" s="14">
        <v>230</v>
      </c>
      <c r="T90" s="8" t="s">
        <v>181</v>
      </c>
      <c r="U90" s="8"/>
      <c r="V90" s="27">
        <v>210</v>
      </c>
      <c r="W90" s="8"/>
      <c r="X90" s="8">
        <v>612</v>
      </c>
    </row>
    <row r="91" spans="1:24" x14ac:dyDescent="0.25">
      <c r="A91" s="7">
        <v>45072</v>
      </c>
      <c r="B91" s="8" t="s">
        <v>341</v>
      </c>
      <c r="C91" s="8" t="s">
        <v>365</v>
      </c>
      <c r="D91" s="8" t="s">
        <v>131</v>
      </c>
      <c r="E91" s="8">
        <v>30328920</v>
      </c>
      <c r="F91" s="14">
        <v>230</v>
      </c>
      <c r="G91" s="8" t="s">
        <v>109</v>
      </c>
      <c r="H91" s="8"/>
      <c r="I91" s="27">
        <v>210</v>
      </c>
      <c r="J91" s="8"/>
      <c r="K91" s="8">
        <v>574</v>
      </c>
      <c r="N91" s="7">
        <v>45093</v>
      </c>
      <c r="O91" s="8" t="s">
        <v>194</v>
      </c>
      <c r="P91" s="8" t="s">
        <v>365</v>
      </c>
      <c r="Q91" s="8" t="s">
        <v>131</v>
      </c>
      <c r="R91" s="123">
        <v>30330188</v>
      </c>
      <c r="S91" s="14">
        <v>230</v>
      </c>
      <c r="T91" s="8" t="s">
        <v>139</v>
      </c>
      <c r="U91" s="8"/>
      <c r="V91" s="27">
        <v>210</v>
      </c>
      <c r="W91" s="8"/>
      <c r="X91" s="8">
        <v>612</v>
      </c>
    </row>
    <row r="92" spans="1:24" x14ac:dyDescent="0.25">
      <c r="A92" s="7">
        <v>45076</v>
      </c>
      <c r="B92" s="8" t="s">
        <v>138</v>
      </c>
      <c r="C92" s="8" t="s">
        <v>365</v>
      </c>
      <c r="D92" s="8" t="s">
        <v>131</v>
      </c>
      <c r="E92" s="8">
        <v>30329197</v>
      </c>
      <c r="F92" s="14">
        <v>230</v>
      </c>
      <c r="G92" s="8" t="s">
        <v>545</v>
      </c>
      <c r="H92" s="8"/>
      <c r="I92" s="27">
        <v>210</v>
      </c>
      <c r="J92" s="8"/>
      <c r="K92" s="8">
        <v>574</v>
      </c>
      <c r="N92" s="7">
        <v>45100</v>
      </c>
      <c r="O92" s="8" t="s">
        <v>570</v>
      </c>
      <c r="P92" s="8" t="s">
        <v>365</v>
      </c>
      <c r="Q92" s="8" t="s">
        <v>131</v>
      </c>
      <c r="R92" s="123">
        <v>30330542</v>
      </c>
      <c r="S92" s="14">
        <v>230</v>
      </c>
      <c r="T92" s="8" t="s">
        <v>126</v>
      </c>
      <c r="U92" s="8"/>
      <c r="V92" s="27">
        <v>210</v>
      </c>
      <c r="W92" s="8"/>
      <c r="X92" s="8">
        <v>612</v>
      </c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>
        <v>45104</v>
      </c>
      <c r="O93" s="8" t="s">
        <v>194</v>
      </c>
      <c r="P93" s="8" t="s">
        <v>365</v>
      </c>
      <c r="Q93" s="8" t="s">
        <v>131</v>
      </c>
      <c r="R93" s="123">
        <v>30330798</v>
      </c>
      <c r="S93" s="14">
        <v>230</v>
      </c>
      <c r="T93" s="8" t="s">
        <v>139</v>
      </c>
      <c r="U93" s="8"/>
      <c r="V93" s="27">
        <v>210</v>
      </c>
      <c r="W93" s="8"/>
      <c r="X93" s="8">
        <v>612</v>
      </c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>
        <v>45107</v>
      </c>
      <c r="O94" s="8" t="s">
        <v>570</v>
      </c>
      <c r="P94" s="8" t="s">
        <v>365</v>
      </c>
      <c r="Q94" s="8" t="s">
        <v>131</v>
      </c>
      <c r="R94" s="26">
        <v>30331125</v>
      </c>
      <c r="S94" s="14">
        <v>230</v>
      </c>
      <c r="T94" s="8" t="s">
        <v>126</v>
      </c>
      <c r="U94" s="8"/>
      <c r="V94" s="27">
        <v>210</v>
      </c>
      <c r="W94" s="8"/>
      <c r="X94" s="8">
        <v>612</v>
      </c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890</v>
      </c>
      <c r="G121" s="14"/>
      <c r="H121" s="14"/>
      <c r="I121" s="14">
        <f>SUM(I89:I120)</f>
        <v>820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1380</v>
      </c>
      <c r="T121" s="14"/>
      <c r="U121" s="14"/>
      <c r="V121" s="14">
        <f>SUM(V89:V120)</f>
        <v>1260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881.1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1366.2</v>
      </c>
      <c r="W122" s="29"/>
      <c r="X122" s="8"/>
    </row>
    <row r="123" spans="1:24" x14ac:dyDescent="0.25">
      <c r="E123" s="295" t="s">
        <v>18</v>
      </c>
      <c r="F123" s="296"/>
      <c r="G123" s="296"/>
      <c r="H123" s="297"/>
      <c r="I123" s="18">
        <f>F122-I121</f>
        <v>61.100000000000023</v>
      </c>
      <c r="R123" s="295" t="s">
        <v>18</v>
      </c>
      <c r="S123" s="296"/>
      <c r="T123" s="296"/>
      <c r="U123" s="297"/>
      <c r="V123" s="18">
        <f>S122-V121</f>
        <v>106.20000000000005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 t="s">
        <v>765</v>
      </c>
      <c r="V132" s="5" t="s">
        <v>20</v>
      </c>
      <c r="W132" s="25"/>
      <c r="X132" s="5" t="s">
        <v>10</v>
      </c>
    </row>
    <row r="133" spans="1:24" x14ac:dyDescent="0.25">
      <c r="A133" s="7">
        <v>45108</v>
      </c>
      <c r="B133" s="8" t="s">
        <v>341</v>
      </c>
      <c r="C133" s="8" t="s">
        <v>365</v>
      </c>
      <c r="D133" s="8" t="s">
        <v>691</v>
      </c>
      <c r="E133" s="200">
        <v>30333722</v>
      </c>
      <c r="F133" s="14">
        <v>230</v>
      </c>
      <c r="G133" s="8" t="s">
        <v>129</v>
      </c>
      <c r="H133" s="8"/>
      <c r="I133" s="27">
        <v>210</v>
      </c>
      <c r="J133" s="8"/>
      <c r="K133" s="8">
        <v>662</v>
      </c>
      <c r="N133" s="7">
        <v>45142</v>
      </c>
      <c r="O133" s="8" t="s">
        <v>194</v>
      </c>
      <c r="P133" s="8" t="s">
        <v>761</v>
      </c>
      <c r="Q133" s="8" t="s">
        <v>131</v>
      </c>
      <c r="R133" s="26">
        <v>30333146</v>
      </c>
      <c r="S133" s="14">
        <v>230</v>
      </c>
      <c r="T133" s="8" t="s">
        <v>139</v>
      </c>
      <c r="U133" s="8">
        <v>49058</v>
      </c>
      <c r="V133" s="27">
        <v>210</v>
      </c>
      <c r="W133" s="8"/>
      <c r="X133" s="8">
        <v>662</v>
      </c>
    </row>
    <row r="134" spans="1:24" x14ac:dyDescent="0.25">
      <c r="A134" s="37">
        <v>45108</v>
      </c>
      <c r="B134" s="38" t="s">
        <v>194</v>
      </c>
      <c r="C134" s="38" t="s">
        <v>365</v>
      </c>
      <c r="D134" s="38" t="s">
        <v>691</v>
      </c>
      <c r="E134" s="270">
        <v>30331238</v>
      </c>
      <c r="F134" s="39">
        <v>230</v>
      </c>
      <c r="G134" s="35" t="s">
        <v>139</v>
      </c>
      <c r="H134" s="8" t="s">
        <v>863</v>
      </c>
      <c r="I134" s="27">
        <v>210</v>
      </c>
      <c r="J134" s="8"/>
      <c r="K134" s="8">
        <v>661</v>
      </c>
      <c r="N134" s="7"/>
      <c r="O134" s="8"/>
      <c r="P134" s="8"/>
      <c r="Q134" s="8"/>
      <c r="R134" s="200"/>
      <c r="S134" s="14"/>
      <c r="T134" s="8"/>
      <c r="U134" s="8"/>
      <c r="V134" s="27"/>
      <c r="W134" s="8"/>
      <c r="X134" s="8"/>
    </row>
    <row r="135" spans="1:24" x14ac:dyDescent="0.25">
      <c r="A135" s="7">
        <v>45114</v>
      </c>
      <c r="B135" s="8" t="s">
        <v>149</v>
      </c>
      <c r="C135" s="8" t="s">
        <v>365</v>
      </c>
      <c r="D135" s="8" t="s">
        <v>131</v>
      </c>
      <c r="E135" s="123">
        <v>30331501</v>
      </c>
      <c r="F135" s="14">
        <v>230</v>
      </c>
      <c r="G135" s="8" t="s">
        <v>133</v>
      </c>
      <c r="H135" s="8"/>
      <c r="I135" s="27">
        <v>210</v>
      </c>
      <c r="J135" s="8"/>
      <c r="K135" s="8">
        <v>625</v>
      </c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>
        <v>45117</v>
      </c>
      <c r="B136" s="8" t="s">
        <v>570</v>
      </c>
      <c r="C136" s="8" t="s">
        <v>365</v>
      </c>
      <c r="D136" s="8" t="s">
        <v>696</v>
      </c>
      <c r="E136" s="217">
        <v>30331490</v>
      </c>
      <c r="F136" s="14">
        <v>241.92</v>
      </c>
      <c r="G136" s="8" t="s">
        <v>126</v>
      </c>
      <c r="H136" s="8"/>
      <c r="I136" s="27">
        <v>210</v>
      </c>
      <c r="J136" s="8"/>
      <c r="K136" s="8">
        <v>625</v>
      </c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>
        <v>45124</v>
      </c>
      <c r="B137" s="8" t="s">
        <v>570</v>
      </c>
      <c r="C137" s="8" t="s">
        <v>365</v>
      </c>
      <c r="D137" s="8" t="s">
        <v>131</v>
      </c>
      <c r="E137" s="123">
        <v>30331830</v>
      </c>
      <c r="F137" s="14">
        <v>230</v>
      </c>
      <c r="G137" s="8" t="s">
        <v>126</v>
      </c>
      <c r="H137" s="8"/>
      <c r="I137" s="27">
        <v>210</v>
      </c>
      <c r="J137" s="8"/>
      <c r="K137" s="8">
        <v>625</v>
      </c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123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1161.92</v>
      </c>
      <c r="G166" s="14"/>
      <c r="H166" s="14"/>
      <c r="I166" s="14">
        <f>SUM(I133:I165)</f>
        <v>1050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230</v>
      </c>
      <c r="T166" s="14"/>
      <c r="U166" s="14"/>
      <c r="V166" s="14">
        <f>SUM(V133:V165)</f>
        <v>210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1150.3008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227.7</v>
      </c>
      <c r="W167" s="29"/>
      <c r="X167" s="8"/>
    </row>
    <row r="168" spans="1:24" x14ac:dyDescent="0.25">
      <c r="E168" s="295" t="s">
        <v>18</v>
      </c>
      <c r="F168" s="296"/>
      <c r="G168" s="296"/>
      <c r="H168" s="297"/>
      <c r="I168" s="18">
        <f>F167-I166</f>
        <v>100.30079999999998</v>
      </c>
      <c r="R168" s="295" t="s">
        <v>18</v>
      </c>
      <c r="S168" s="296"/>
      <c r="T168" s="296"/>
      <c r="U168" s="297"/>
      <c r="V168" s="18">
        <f>S167-V166</f>
        <v>17.699999999999989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>
        <v>45190</v>
      </c>
      <c r="B176" s="8" t="s">
        <v>689</v>
      </c>
      <c r="C176" s="8" t="s">
        <v>57</v>
      </c>
      <c r="D176" s="8" t="s">
        <v>918</v>
      </c>
      <c r="E176" s="26">
        <v>30335795</v>
      </c>
      <c r="F176" s="14">
        <v>597.25</v>
      </c>
      <c r="G176" s="8" t="s">
        <v>122</v>
      </c>
      <c r="H176" s="8"/>
      <c r="I176" s="27">
        <v>540</v>
      </c>
      <c r="J176" s="8"/>
      <c r="K176" s="8">
        <v>722</v>
      </c>
      <c r="N176" s="7">
        <v>45210</v>
      </c>
      <c r="O176" s="8" t="s">
        <v>870</v>
      </c>
      <c r="P176" s="8" t="s">
        <v>57</v>
      </c>
      <c r="Q176" s="8" t="s">
        <v>970</v>
      </c>
      <c r="R176" s="26"/>
      <c r="S176" s="14">
        <v>520</v>
      </c>
      <c r="T176" s="8" t="s">
        <v>122</v>
      </c>
      <c r="U176" s="8"/>
      <c r="V176" s="27">
        <v>500</v>
      </c>
      <c r="W176" s="8"/>
      <c r="X176" s="8"/>
    </row>
    <row r="177" spans="1:24" x14ac:dyDescent="0.25">
      <c r="A177" s="7">
        <v>45191</v>
      </c>
      <c r="B177" s="8" t="s">
        <v>870</v>
      </c>
      <c r="C177" s="8" t="s">
        <v>57</v>
      </c>
      <c r="D177" s="8" t="s">
        <v>134</v>
      </c>
      <c r="E177" s="26">
        <v>30335864</v>
      </c>
      <c r="F177" s="14">
        <v>250</v>
      </c>
      <c r="G177" s="8" t="s">
        <v>144</v>
      </c>
      <c r="H177" s="8"/>
      <c r="I177" s="27">
        <v>240</v>
      </c>
      <c r="J177" s="8"/>
      <c r="K177" s="8">
        <v>722</v>
      </c>
      <c r="N177" s="7"/>
      <c r="O177" s="8"/>
      <c r="P177" s="8"/>
      <c r="Q177" s="8"/>
      <c r="R177" s="26"/>
      <c r="S177" s="14"/>
      <c r="T177" s="8"/>
      <c r="U177" s="8"/>
      <c r="V177" s="27"/>
      <c r="W177" s="8"/>
      <c r="X177" s="8"/>
    </row>
    <row r="178" spans="1:24" x14ac:dyDescent="0.25">
      <c r="A178" s="7">
        <v>45191</v>
      </c>
      <c r="B178" s="8" t="s">
        <v>777</v>
      </c>
      <c r="C178" s="8" t="s">
        <v>57</v>
      </c>
      <c r="D178" s="8" t="s">
        <v>134</v>
      </c>
      <c r="E178" s="26">
        <v>30335864</v>
      </c>
      <c r="F178" s="14">
        <v>250</v>
      </c>
      <c r="G178" s="8" t="s">
        <v>139</v>
      </c>
      <c r="H178" s="8"/>
      <c r="I178" s="27">
        <v>240</v>
      </c>
      <c r="J178" s="8"/>
      <c r="K178" s="8">
        <v>722</v>
      </c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>
        <v>45198</v>
      </c>
      <c r="B179" s="8" t="s">
        <v>22</v>
      </c>
      <c r="C179" s="8" t="s">
        <v>57</v>
      </c>
      <c r="D179" s="8" t="s">
        <v>217</v>
      </c>
      <c r="E179" s="26">
        <v>30336441</v>
      </c>
      <c r="F179" s="14">
        <v>230</v>
      </c>
      <c r="G179" s="8" t="s">
        <v>136</v>
      </c>
      <c r="H179" s="8"/>
      <c r="I179" s="27">
        <v>210</v>
      </c>
      <c r="J179" s="8"/>
      <c r="K179" s="8">
        <v>722</v>
      </c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>
        <v>45198</v>
      </c>
      <c r="B180" s="8" t="s">
        <v>777</v>
      </c>
      <c r="C180" s="8" t="s">
        <v>57</v>
      </c>
      <c r="D180" s="8" t="s">
        <v>217</v>
      </c>
      <c r="E180" s="26">
        <v>30336435</v>
      </c>
      <c r="F180" s="14">
        <v>230</v>
      </c>
      <c r="G180" s="8" t="s">
        <v>139</v>
      </c>
      <c r="H180" s="8"/>
      <c r="I180" s="27">
        <v>210</v>
      </c>
      <c r="J180" s="8"/>
      <c r="K180" s="8">
        <v>722</v>
      </c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1557.25</v>
      </c>
      <c r="G209" s="14"/>
      <c r="H209" s="14"/>
      <c r="I209" s="14">
        <f>SUM(I176:I208)</f>
        <v>1440</v>
      </c>
      <c r="J209" s="8"/>
      <c r="K209" s="8"/>
      <c r="N209" s="8"/>
      <c r="O209" s="8"/>
      <c r="P209" s="8"/>
      <c r="Q209" s="8"/>
      <c r="R209" s="12" t="s">
        <v>14</v>
      </c>
      <c r="S209" s="13">
        <f>SUM(S176:S208)</f>
        <v>520</v>
      </c>
      <c r="T209" s="14"/>
      <c r="U209" s="14"/>
      <c r="V209" s="14">
        <f>SUM(V176:V208)</f>
        <v>500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1541.6775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514.79999999999995</v>
      </c>
      <c r="W210" s="29"/>
      <c r="X210" s="8"/>
    </row>
    <row r="211" spans="1:24" x14ac:dyDescent="0.25">
      <c r="E211" s="295" t="s">
        <v>18</v>
      </c>
      <c r="F211" s="296"/>
      <c r="G211" s="296"/>
      <c r="H211" s="297"/>
      <c r="I211" s="18">
        <f>F210-I209</f>
        <v>101.67750000000001</v>
      </c>
      <c r="R211" s="295" t="s">
        <v>18</v>
      </c>
      <c r="S211" s="296"/>
      <c r="T211" s="296"/>
      <c r="U211" s="297"/>
      <c r="V211" s="18">
        <f>S210-V209</f>
        <v>14.799999999999955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/>
      <c r="B219" s="8"/>
      <c r="C219" s="8"/>
      <c r="D219" s="8"/>
      <c r="E219" s="26"/>
      <c r="F219" s="14"/>
      <c r="G219" s="8"/>
      <c r="H219" s="8"/>
      <c r="I219" s="27"/>
      <c r="J219" s="8"/>
      <c r="K219" s="8"/>
      <c r="N219" s="7"/>
      <c r="O219" s="8"/>
      <c r="P219" s="8"/>
      <c r="Q219" s="8"/>
      <c r="R219" s="26"/>
      <c r="S219" s="14"/>
      <c r="T219" s="8"/>
      <c r="U219" s="8"/>
      <c r="V219" s="27"/>
      <c r="W219" s="8"/>
      <c r="X219" s="8"/>
    </row>
    <row r="220" spans="1:24" x14ac:dyDescent="0.25">
      <c r="A220" s="7"/>
      <c r="B220" s="8"/>
      <c r="C220" s="8"/>
      <c r="D220" s="8"/>
      <c r="E220" s="26"/>
      <c r="F220" s="14"/>
      <c r="G220" s="8"/>
      <c r="H220" s="8"/>
      <c r="I220" s="27"/>
      <c r="J220" s="8"/>
      <c r="K220" s="8"/>
      <c r="N220" s="7"/>
      <c r="O220" s="8"/>
      <c r="P220" s="8"/>
      <c r="Q220" s="8"/>
      <c r="R220" s="26"/>
      <c r="S220" s="14"/>
      <c r="T220" s="8"/>
      <c r="U220" s="8"/>
      <c r="V220" s="27"/>
      <c r="W220" s="8"/>
      <c r="X220" s="8"/>
    </row>
    <row r="221" spans="1:24" x14ac:dyDescent="0.25">
      <c r="A221" s="7"/>
      <c r="B221" s="8"/>
      <c r="C221" s="8"/>
      <c r="D221" s="8"/>
      <c r="E221" s="26"/>
      <c r="F221" s="14"/>
      <c r="G221" s="8"/>
      <c r="H221" s="8"/>
      <c r="I221" s="27"/>
      <c r="J221" s="8"/>
      <c r="K221" s="8"/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/>
      <c r="B222" s="8"/>
      <c r="C222" s="8"/>
      <c r="D222" s="8"/>
      <c r="E222" s="26"/>
      <c r="F222" s="14"/>
      <c r="G222" s="8"/>
      <c r="H222" s="8"/>
      <c r="I222" s="27"/>
      <c r="J222" s="8"/>
      <c r="K222" s="8"/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/>
      <c r="B223" s="8"/>
      <c r="C223" s="8"/>
      <c r="D223" s="8"/>
      <c r="E223" s="26"/>
      <c r="F223" s="14"/>
      <c r="G223" s="8"/>
      <c r="H223" s="8"/>
      <c r="I223" s="27"/>
      <c r="J223" s="8"/>
      <c r="K223" s="8"/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/>
      <c r="B224" s="8"/>
      <c r="C224" s="8"/>
      <c r="D224" s="8"/>
      <c r="E224" s="26"/>
      <c r="F224" s="14"/>
      <c r="G224" s="8"/>
      <c r="H224" s="8"/>
      <c r="I224" s="27"/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0</v>
      </c>
      <c r="G252" s="14"/>
      <c r="H252" s="14"/>
      <c r="I252" s="14">
        <f>SUM(I219:I251)</f>
        <v>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0</v>
      </c>
      <c r="T252" s="14"/>
      <c r="U252" s="14"/>
      <c r="V252" s="14">
        <f>SUM(V219:V251)</f>
        <v>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0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0</v>
      </c>
      <c r="W253" s="29"/>
      <c r="X253" s="8"/>
    </row>
    <row r="254" spans="1:24" x14ac:dyDescent="0.25">
      <c r="E254" s="295" t="s">
        <v>18</v>
      </c>
      <c r="F254" s="296"/>
      <c r="G254" s="296"/>
      <c r="H254" s="297"/>
      <c r="I254" s="18">
        <f>F253-I252</f>
        <v>0</v>
      </c>
      <c r="R254" s="295" t="s">
        <v>18</v>
      </c>
      <c r="S254" s="296"/>
      <c r="T254" s="296"/>
      <c r="U254" s="297"/>
      <c r="V254" s="18">
        <f>S253-V252</f>
        <v>0</v>
      </c>
    </row>
  </sheetData>
  <mergeCells count="12">
    <mergeCell ref="E38:H38"/>
    <mergeCell ref="R38:U38"/>
    <mergeCell ref="E80:H80"/>
    <mergeCell ref="R80:U80"/>
    <mergeCell ref="E123:H123"/>
    <mergeCell ref="R123:U123"/>
    <mergeCell ref="E168:H168"/>
    <mergeCell ref="R168:U168"/>
    <mergeCell ref="E211:H211"/>
    <mergeCell ref="R211:U211"/>
    <mergeCell ref="E254:H254"/>
    <mergeCell ref="R254:U254"/>
  </mergeCell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J266"/>
  <sheetViews>
    <sheetView topLeftCell="B235" zoomScale="145" zoomScaleNormal="145" workbookViewId="0">
      <selection activeCell="B246" sqref="B246"/>
    </sheetView>
  </sheetViews>
  <sheetFormatPr baseColWidth="10" defaultRowHeight="15" x14ac:dyDescent="0.25"/>
  <cols>
    <col min="2" max="2" width="15.7109375" customWidth="1"/>
    <col min="6" max="6" width="15.5703125" bestFit="1" customWidth="1"/>
    <col min="10" max="10" width="19.42578125" customWidth="1"/>
  </cols>
  <sheetData>
    <row r="1" spans="1:10" ht="27" x14ac:dyDescent="0.35">
      <c r="B1" s="301" t="s">
        <v>24</v>
      </c>
      <c r="C1" s="301"/>
      <c r="D1" s="301"/>
      <c r="E1" s="301"/>
    </row>
    <row r="2" spans="1:1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x14ac:dyDescent="0.25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x14ac:dyDescent="0.25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x14ac:dyDescent="0.25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x14ac:dyDescent="0.25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x14ac:dyDescent="0.25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x14ac:dyDescent="0.25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x14ac:dyDescent="0.25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x14ac:dyDescent="0.25">
      <c r="B12" s="8"/>
      <c r="C12" s="8"/>
      <c r="D12" s="8"/>
      <c r="E12" s="8"/>
      <c r="F12" s="11"/>
      <c r="G12" s="14"/>
      <c r="H12" s="14"/>
      <c r="I12" s="14"/>
      <c r="J12" s="14"/>
    </row>
    <row r="13" spans="1:10" x14ac:dyDescent="0.25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x14ac:dyDescent="0.25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x14ac:dyDescent="0.25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x14ac:dyDescent="0.25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x14ac:dyDescent="0.25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x14ac:dyDescent="0.25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x14ac:dyDescent="0.25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x14ac:dyDescent="0.25">
      <c r="F23" s="12" t="s">
        <v>17</v>
      </c>
      <c r="G23" s="13">
        <f>G22*0.99</f>
        <v>0</v>
      </c>
    </row>
    <row r="24" spans="1:10" x14ac:dyDescent="0.25">
      <c r="F24" s="295" t="s">
        <v>18</v>
      </c>
      <c r="G24" s="296"/>
      <c r="H24" s="296"/>
      <c r="I24" s="297"/>
      <c r="J24" s="30">
        <f>G23-J22</f>
        <v>0</v>
      </c>
    </row>
    <row r="29" spans="1:10" ht="27" x14ac:dyDescent="0.35">
      <c r="B29" s="301" t="s">
        <v>87</v>
      </c>
      <c r="C29" s="301"/>
      <c r="D29" s="301"/>
      <c r="E29" s="301"/>
    </row>
    <row r="30" spans="1:10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x14ac:dyDescent="0.25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x14ac:dyDescent="0.25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x14ac:dyDescent="0.25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x14ac:dyDescent="0.25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x14ac:dyDescent="0.25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x14ac:dyDescent="0.25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x14ac:dyDescent="0.25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x14ac:dyDescent="0.25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x14ac:dyDescent="0.25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x14ac:dyDescent="0.25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x14ac:dyDescent="0.25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x14ac:dyDescent="0.25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x14ac:dyDescent="0.25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x14ac:dyDescent="0.25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x14ac:dyDescent="0.25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x14ac:dyDescent="0.25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x14ac:dyDescent="0.25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x14ac:dyDescent="0.25">
      <c r="F51" s="12" t="s">
        <v>17</v>
      </c>
      <c r="G51" s="13">
        <f>G50*0.99</f>
        <v>297</v>
      </c>
    </row>
    <row r="52" spans="1:10" x14ac:dyDescent="0.25">
      <c r="F52" s="295" t="s">
        <v>18</v>
      </c>
      <c r="G52" s="296"/>
      <c r="H52" s="296"/>
      <c r="I52" s="297"/>
      <c r="J52" s="30">
        <f>G51-J50</f>
        <v>17</v>
      </c>
    </row>
    <row r="56" spans="1:10" ht="27" x14ac:dyDescent="0.35">
      <c r="B56" s="301" t="s">
        <v>88</v>
      </c>
      <c r="C56" s="301"/>
      <c r="D56" s="301"/>
      <c r="E56" s="301"/>
    </row>
    <row r="57" spans="1:10" x14ac:dyDescent="0.25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x14ac:dyDescent="0.25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26">
        <v>30324220</v>
      </c>
      <c r="G58" s="129">
        <v>150</v>
      </c>
      <c r="H58" s="128"/>
      <c r="I58" s="92">
        <v>503</v>
      </c>
      <c r="J58" s="14">
        <v>140</v>
      </c>
    </row>
    <row r="59" spans="1:10" x14ac:dyDescent="0.25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26">
        <v>30324479</v>
      </c>
      <c r="G59" s="130">
        <v>326.52999999999997</v>
      </c>
      <c r="H59" s="128"/>
      <c r="I59" s="92">
        <v>503</v>
      </c>
      <c r="J59" s="14">
        <v>300</v>
      </c>
    </row>
    <row r="60" spans="1:10" x14ac:dyDescent="0.25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26">
        <v>30324478</v>
      </c>
      <c r="G60" s="130">
        <v>326.52999999999997</v>
      </c>
      <c r="H60" s="128"/>
      <c r="I60" s="92">
        <v>503</v>
      </c>
      <c r="J60" s="14">
        <v>300</v>
      </c>
    </row>
    <row r="61" spans="1:10" x14ac:dyDescent="0.25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27">
        <v>30325116</v>
      </c>
      <c r="G61" s="130">
        <v>346.5</v>
      </c>
      <c r="H61" s="128"/>
      <c r="I61" s="92">
        <v>503</v>
      </c>
      <c r="J61" s="14">
        <v>320</v>
      </c>
    </row>
    <row r="62" spans="1:10" x14ac:dyDescent="0.25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27">
        <v>30325061</v>
      </c>
      <c r="G62" s="129">
        <v>116.4</v>
      </c>
      <c r="H62" s="128"/>
      <c r="I62" s="92">
        <v>503</v>
      </c>
      <c r="J62" s="14">
        <v>105</v>
      </c>
    </row>
    <row r="63" spans="1:10" x14ac:dyDescent="0.25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x14ac:dyDescent="0.25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x14ac:dyDescent="0.25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x14ac:dyDescent="0.25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x14ac:dyDescent="0.25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x14ac:dyDescent="0.25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x14ac:dyDescent="0.25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x14ac:dyDescent="0.25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x14ac:dyDescent="0.25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x14ac:dyDescent="0.25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x14ac:dyDescent="0.25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x14ac:dyDescent="0.25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x14ac:dyDescent="0.25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x14ac:dyDescent="0.25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x14ac:dyDescent="0.25">
      <c r="F78" s="12" t="s">
        <v>17</v>
      </c>
      <c r="G78" s="13">
        <f>G77*0.99</f>
        <v>1253.3004000000001</v>
      </c>
    </row>
    <row r="79" spans="1:10" x14ac:dyDescent="0.25">
      <c r="F79" s="295" t="s">
        <v>18</v>
      </c>
      <c r="G79" s="296"/>
      <c r="H79" s="296"/>
      <c r="I79" s="297"/>
      <c r="J79" s="30">
        <f>G78-J77</f>
        <v>88.300400000000081</v>
      </c>
    </row>
    <row r="82" spans="1:10" ht="27" x14ac:dyDescent="0.35">
      <c r="B82" s="301" t="s">
        <v>498</v>
      </c>
      <c r="C82" s="301"/>
      <c r="D82" s="301"/>
      <c r="E82" s="301"/>
    </row>
    <row r="83" spans="1:10" x14ac:dyDescent="0.25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x14ac:dyDescent="0.25">
      <c r="A84" s="7"/>
      <c r="B84" s="8"/>
      <c r="C84" s="8"/>
      <c r="D84" s="8"/>
      <c r="E84" s="8"/>
      <c r="F84" s="126"/>
      <c r="G84" s="129"/>
      <c r="H84" s="128"/>
      <c r="I84" s="92"/>
      <c r="J84" s="14"/>
    </row>
    <row r="85" spans="1:10" x14ac:dyDescent="0.25">
      <c r="A85" s="7"/>
      <c r="B85" s="8"/>
      <c r="C85" s="8"/>
      <c r="D85" s="8"/>
      <c r="E85" s="8"/>
      <c r="F85" s="126"/>
      <c r="G85" s="130"/>
      <c r="H85" s="128"/>
      <c r="I85" s="92"/>
      <c r="J85" s="14"/>
    </row>
    <row r="86" spans="1:10" x14ac:dyDescent="0.25">
      <c r="A86" s="7"/>
      <c r="B86" s="8"/>
      <c r="C86" s="8"/>
      <c r="D86" s="8"/>
      <c r="E86" s="8"/>
      <c r="F86" s="126"/>
      <c r="G86" s="130"/>
      <c r="H86" s="128"/>
      <c r="I86" s="92"/>
      <c r="J86" s="14"/>
    </row>
    <row r="87" spans="1:10" x14ac:dyDescent="0.25">
      <c r="A87" s="7"/>
      <c r="B87" s="8"/>
      <c r="C87" s="8"/>
      <c r="D87" s="8"/>
      <c r="E87" s="8"/>
      <c r="F87" s="127"/>
      <c r="G87" s="130"/>
      <c r="H87" s="128"/>
      <c r="I87" s="92"/>
      <c r="J87" s="14"/>
    </row>
    <row r="88" spans="1:10" x14ac:dyDescent="0.25">
      <c r="A88" s="7"/>
      <c r="B88" s="8"/>
      <c r="C88" s="8"/>
      <c r="D88" s="8"/>
      <c r="E88" s="8"/>
      <c r="F88" s="127"/>
      <c r="G88" s="129"/>
      <c r="H88" s="128"/>
      <c r="I88" s="92"/>
      <c r="J88" s="14"/>
    </row>
    <row r="89" spans="1:10" x14ac:dyDescent="0.25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x14ac:dyDescent="0.25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x14ac:dyDescent="0.25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x14ac:dyDescent="0.25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x14ac:dyDescent="0.25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x14ac:dyDescent="0.25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x14ac:dyDescent="0.25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x14ac:dyDescent="0.25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x14ac:dyDescent="0.25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x14ac:dyDescent="0.25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x14ac:dyDescent="0.25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x14ac:dyDescent="0.25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x14ac:dyDescent="0.25">
      <c r="F104" s="12" t="s">
        <v>17</v>
      </c>
      <c r="G104" s="13">
        <f>G103*0.99</f>
        <v>0</v>
      </c>
    </row>
    <row r="105" spans="1:10" x14ac:dyDescent="0.25">
      <c r="F105" s="295" t="s">
        <v>18</v>
      </c>
      <c r="G105" s="296"/>
      <c r="H105" s="296"/>
      <c r="I105" s="297"/>
      <c r="J105" s="30">
        <f>G104-J103</f>
        <v>0</v>
      </c>
    </row>
    <row r="108" spans="1:10" ht="27" x14ac:dyDescent="0.35">
      <c r="B108" s="301" t="s">
        <v>97</v>
      </c>
      <c r="C108" s="301"/>
      <c r="D108" s="301"/>
      <c r="E108" s="301"/>
    </row>
    <row r="109" spans="1:10" x14ac:dyDescent="0.25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543</v>
      </c>
      <c r="D110" s="8" t="s">
        <v>248</v>
      </c>
      <c r="E110" s="26" t="s">
        <v>131</v>
      </c>
      <c r="F110" s="92">
        <v>30328810</v>
      </c>
      <c r="G110" s="189">
        <v>150</v>
      </c>
      <c r="H110" s="128"/>
      <c r="I110" s="92">
        <v>601</v>
      </c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92">
        <v>30328871</v>
      </c>
      <c r="G111" s="190">
        <v>150</v>
      </c>
      <c r="H111" s="128"/>
      <c r="I111" s="92">
        <v>601</v>
      </c>
      <c r="J111" s="14">
        <v>140</v>
      </c>
    </row>
    <row r="112" spans="1:10" x14ac:dyDescent="0.25">
      <c r="A112" s="7">
        <v>45076</v>
      </c>
      <c r="B112" s="8" t="s">
        <v>143</v>
      </c>
      <c r="C112" s="8" t="s">
        <v>122</v>
      </c>
      <c r="D112" s="8" t="s">
        <v>248</v>
      </c>
      <c r="E112" s="8" t="s">
        <v>260</v>
      </c>
      <c r="F112" s="127">
        <v>30329171</v>
      </c>
      <c r="G112" s="191">
        <v>250</v>
      </c>
      <c r="H112" s="128"/>
      <c r="I112" s="92">
        <v>601</v>
      </c>
      <c r="J112" s="14">
        <f>G112-10</f>
        <v>240</v>
      </c>
    </row>
    <row r="113" spans="1:10" x14ac:dyDescent="0.25">
      <c r="A113" s="7">
        <v>45076</v>
      </c>
      <c r="B113" s="8" t="s">
        <v>123</v>
      </c>
      <c r="C113" s="8" t="s">
        <v>144</v>
      </c>
      <c r="D113" s="8" t="s">
        <v>248</v>
      </c>
      <c r="E113" s="8" t="s">
        <v>131</v>
      </c>
      <c r="F113" s="200">
        <v>30329228</v>
      </c>
      <c r="G113" s="191">
        <v>150</v>
      </c>
      <c r="H113" s="128"/>
      <c r="I113" s="92">
        <v>601</v>
      </c>
      <c r="J113" s="14">
        <f>G113-10</f>
        <v>140</v>
      </c>
    </row>
    <row r="114" spans="1:10" x14ac:dyDescent="0.25">
      <c r="A114" s="7">
        <v>45076</v>
      </c>
      <c r="B114" s="8" t="s">
        <v>212</v>
      </c>
      <c r="C114" s="8" t="s">
        <v>510</v>
      </c>
      <c r="D114" s="8" t="s">
        <v>248</v>
      </c>
      <c r="E114" s="8" t="s">
        <v>111</v>
      </c>
      <c r="F114" s="127">
        <v>30329228</v>
      </c>
      <c r="G114" s="192">
        <v>150</v>
      </c>
      <c r="H114" s="128"/>
      <c r="I114" s="92">
        <v>601</v>
      </c>
      <c r="J114" s="14">
        <f>G114-10</f>
        <v>140</v>
      </c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850</v>
      </c>
      <c r="H129" s="14"/>
      <c r="I129" s="14"/>
      <c r="J129" s="14">
        <f>SUM(J110:J128)</f>
        <v>800</v>
      </c>
    </row>
    <row r="130" spans="1:10" x14ac:dyDescent="0.25">
      <c r="F130" s="12" t="s">
        <v>17</v>
      </c>
      <c r="G130" s="13">
        <f>G129*0.99</f>
        <v>841.5</v>
      </c>
    </row>
    <row r="131" spans="1:10" x14ac:dyDescent="0.25">
      <c r="F131" s="295" t="s">
        <v>18</v>
      </c>
      <c r="G131" s="296"/>
      <c r="H131" s="296"/>
      <c r="I131" s="297"/>
      <c r="J131" s="30">
        <f>G130-J129</f>
        <v>41.5</v>
      </c>
    </row>
    <row r="136" spans="1:10" ht="27" x14ac:dyDescent="0.35">
      <c r="B136" s="301" t="s">
        <v>610</v>
      </c>
      <c r="C136" s="301"/>
      <c r="D136" s="301"/>
      <c r="E136" s="301"/>
    </row>
    <row r="137" spans="1:10" x14ac:dyDescent="0.25">
      <c r="A137" s="5" t="s">
        <v>26</v>
      </c>
      <c r="B137" s="5" t="s">
        <v>2</v>
      </c>
      <c r="C137" s="5" t="s">
        <v>3</v>
      </c>
      <c r="D137" s="5" t="s">
        <v>4</v>
      </c>
      <c r="E137" s="5" t="s">
        <v>5</v>
      </c>
      <c r="F137" s="5" t="s">
        <v>6</v>
      </c>
      <c r="G137" s="5" t="s">
        <v>7</v>
      </c>
      <c r="H137" s="5" t="s">
        <v>28</v>
      </c>
      <c r="I137" s="5" t="s">
        <v>188</v>
      </c>
      <c r="J137" s="5" t="s">
        <v>29</v>
      </c>
    </row>
    <row r="138" spans="1:10" x14ac:dyDescent="0.25">
      <c r="A138" s="7">
        <v>45178</v>
      </c>
      <c r="B138" s="8" t="s">
        <v>570</v>
      </c>
      <c r="C138" s="8" t="s">
        <v>126</v>
      </c>
      <c r="D138" s="8" t="s">
        <v>611</v>
      </c>
      <c r="E138" s="26" t="s">
        <v>131</v>
      </c>
      <c r="F138" s="92">
        <v>30329510</v>
      </c>
      <c r="G138" s="189">
        <v>150</v>
      </c>
      <c r="H138" s="128"/>
      <c r="I138" s="92">
        <v>619</v>
      </c>
      <c r="J138" s="14">
        <v>140</v>
      </c>
    </row>
    <row r="139" spans="1:10" x14ac:dyDescent="0.25">
      <c r="A139" s="7">
        <v>45092</v>
      </c>
      <c r="B139" s="8" t="s">
        <v>570</v>
      </c>
      <c r="C139" t="s">
        <v>126</v>
      </c>
      <c r="D139" s="8" t="s">
        <v>382</v>
      </c>
      <c r="E139" s="26" t="s">
        <v>131</v>
      </c>
      <c r="F139" s="92">
        <v>30330047</v>
      </c>
      <c r="G139" s="190">
        <v>299.25</v>
      </c>
      <c r="H139" s="128"/>
      <c r="I139" s="92">
        <v>619</v>
      </c>
      <c r="J139" s="14">
        <v>280</v>
      </c>
    </row>
    <row r="140" spans="1:10" x14ac:dyDescent="0.25">
      <c r="A140" s="7">
        <v>45092</v>
      </c>
      <c r="B140" s="8" t="s">
        <v>125</v>
      </c>
      <c r="C140" s="8" t="s">
        <v>133</v>
      </c>
      <c r="D140" s="8" t="s">
        <v>611</v>
      </c>
      <c r="E140" s="8" t="s">
        <v>639</v>
      </c>
      <c r="F140" s="127">
        <v>30330028</v>
      </c>
      <c r="G140" s="191">
        <v>150</v>
      </c>
      <c r="H140" s="128"/>
      <c r="I140" s="92">
        <v>619</v>
      </c>
      <c r="J140" s="14">
        <v>190</v>
      </c>
    </row>
    <row r="141" spans="1:10" x14ac:dyDescent="0.25">
      <c r="A141" s="7"/>
      <c r="B141" s="8"/>
      <c r="C141" s="8"/>
      <c r="D141" s="8"/>
      <c r="E141" s="8"/>
      <c r="F141" s="127"/>
      <c r="G141" s="191"/>
      <c r="H141" s="128"/>
      <c r="I141" s="92"/>
      <c r="J141" s="14"/>
    </row>
    <row r="142" spans="1:10" x14ac:dyDescent="0.25">
      <c r="A142" s="7"/>
      <c r="B142" s="8"/>
      <c r="C142" s="8"/>
      <c r="D142" s="8"/>
      <c r="E142" s="8"/>
      <c r="F142" s="127"/>
      <c r="G142" s="192"/>
      <c r="H142" s="128"/>
      <c r="I142" s="92"/>
      <c r="J142" s="14"/>
    </row>
    <row r="143" spans="1:10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</row>
    <row r="144" spans="1:10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</row>
    <row r="145" spans="1:10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</row>
    <row r="146" spans="1:10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</row>
    <row r="147" spans="1:10" x14ac:dyDescent="0.25">
      <c r="A147" s="8"/>
      <c r="B147" s="8"/>
      <c r="C147" s="8"/>
      <c r="D147" s="8"/>
      <c r="E147" s="8"/>
      <c r="F147" s="11"/>
      <c r="G147" s="14"/>
      <c r="H147" s="14"/>
      <c r="I147" s="14"/>
      <c r="J147" s="14"/>
    </row>
    <row r="148" spans="1:10" x14ac:dyDescent="0.25">
      <c r="A148" s="28"/>
      <c r="B148" s="8"/>
      <c r="C148" s="8"/>
      <c r="D148" s="8"/>
      <c r="E148" s="8"/>
      <c r="F148" s="11"/>
      <c r="G148" s="14"/>
      <c r="H148" s="14"/>
      <c r="I148" s="14"/>
      <c r="J148" s="14"/>
    </row>
    <row r="149" spans="1:10" x14ac:dyDescent="0.25">
      <c r="A149" s="28"/>
      <c r="B149" s="8"/>
      <c r="C149" s="8"/>
      <c r="D149" s="8"/>
      <c r="E149" s="8"/>
      <c r="F149" s="11"/>
      <c r="G149" s="14"/>
      <c r="H149" s="14"/>
      <c r="I149" s="14"/>
      <c r="J149" s="14"/>
    </row>
    <row r="150" spans="1:10" x14ac:dyDescent="0.25">
      <c r="A150" s="28"/>
      <c r="B150" s="8"/>
      <c r="C150" s="8"/>
      <c r="D150" s="8"/>
      <c r="E150" s="8"/>
      <c r="F150" s="11"/>
      <c r="G150" s="14"/>
      <c r="H150" s="14"/>
      <c r="I150" s="14"/>
      <c r="J150" s="14"/>
    </row>
    <row r="151" spans="1:10" x14ac:dyDescent="0.25">
      <c r="A151" s="28"/>
      <c r="B151" s="8"/>
      <c r="C151" s="8"/>
      <c r="D151" s="8"/>
      <c r="E151" s="8"/>
      <c r="F151" s="11"/>
      <c r="G151" s="21"/>
      <c r="H151" s="21"/>
      <c r="I151" s="21"/>
      <c r="J151" s="14"/>
    </row>
    <row r="152" spans="1:10" x14ac:dyDescent="0.25">
      <c r="A152" s="7"/>
      <c r="B152" s="8"/>
      <c r="C152" s="8"/>
      <c r="D152" s="8"/>
      <c r="E152" s="8"/>
      <c r="F152" s="11"/>
      <c r="G152" s="21"/>
      <c r="H152" s="21"/>
      <c r="I152" s="21"/>
      <c r="J152" s="14"/>
    </row>
    <row r="153" spans="1:10" x14ac:dyDescent="0.25">
      <c r="A153" s="7"/>
      <c r="B153" s="8"/>
      <c r="C153" s="8"/>
      <c r="D153" s="8"/>
      <c r="E153" s="8"/>
      <c r="F153" s="8"/>
      <c r="G153" s="21"/>
      <c r="H153" s="21"/>
      <c r="I153" s="21"/>
      <c r="J153" s="14"/>
    </row>
    <row r="154" spans="1:10" x14ac:dyDescent="0.25">
      <c r="A154" s="28"/>
      <c r="B154" s="8"/>
      <c r="C154" s="8"/>
      <c r="D154" s="8"/>
      <c r="E154" s="8"/>
      <c r="F154" s="11"/>
      <c r="G154" s="14"/>
      <c r="H154" s="14"/>
      <c r="I154" s="14"/>
      <c r="J154" s="14"/>
    </row>
    <row r="155" spans="1:10" x14ac:dyDescent="0.25">
      <c r="A155" s="28"/>
      <c r="B155" s="8"/>
      <c r="C155" s="8"/>
      <c r="D155" s="8"/>
      <c r="E155" s="8"/>
      <c r="F155" s="11"/>
      <c r="G155" s="14"/>
      <c r="H155" s="14"/>
      <c r="I155" s="14"/>
      <c r="J155" s="14"/>
    </row>
    <row r="156" spans="1:10" x14ac:dyDescent="0.25">
      <c r="A156" s="8"/>
      <c r="B156" s="8"/>
      <c r="C156" s="8"/>
      <c r="D156" s="8"/>
      <c r="E156" s="8"/>
      <c r="F156" s="8"/>
      <c r="G156" s="14"/>
      <c r="H156" s="14"/>
      <c r="I156" s="14"/>
      <c r="J156" s="14"/>
    </row>
    <row r="157" spans="1:10" x14ac:dyDescent="0.25">
      <c r="A157" s="8"/>
      <c r="B157" s="8"/>
      <c r="C157" s="8"/>
      <c r="D157" s="8"/>
      <c r="E157" s="8"/>
      <c r="F157" s="12" t="s">
        <v>14</v>
      </c>
      <c r="G157" s="13">
        <f>SUM(G138:G156)</f>
        <v>599.25</v>
      </c>
      <c r="H157" s="14"/>
      <c r="I157" s="14"/>
      <c r="J157" s="14">
        <f>SUM(J138:J156)</f>
        <v>610</v>
      </c>
    </row>
    <row r="158" spans="1:10" x14ac:dyDescent="0.25">
      <c r="F158" s="12" t="s">
        <v>17</v>
      </c>
      <c r="G158" s="13">
        <f>G157*0.99</f>
        <v>593.25750000000005</v>
      </c>
    </row>
    <row r="159" spans="1:10" x14ac:dyDescent="0.25">
      <c r="F159" s="295" t="s">
        <v>18</v>
      </c>
      <c r="G159" s="296"/>
      <c r="H159" s="296"/>
      <c r="I159" s="297"/>
      <c r="J159" s="30">
        <f>G158-J157</f>
        <v>-16.74249999999995</v>
      </c>
    </row>
    <row r="162" spans="1:10" ht="27" x14ac:dyDescent="0.35">
      <c r="B162" s="301" t="s">
        <v>92</v>
      </c>
      <c r="C162" s="301"/>
      <c r="D162" s="301"/>
      <c r="E162" s="301"/>
    </row>
    <row r="163" spans="1:10" x14ac:dyDescent="0.25">
      <c r="A163" s="5" t="s">
        <v>26</v>
      </c>
      <c r="B163" s="5" t="s">
        <v>2</v>
      </c>
      <c r="C163" s="5" t="s">
        <v>3</v>
      </c>
      <c r="D163" s="5" t="s">
        <v>4</v>
      </c>
      <c r="E163" s="5" t="s">
        <v>5</v>
      </c>
      <c r="F163" s="5" t="s">
        <v>6</v>
      </c>
      <c r="G163" s="5" t="s">
        <v>7</v>
      </c>
      <c r="H163" s="5" t="s">
        <v>28</v>
      </c>
      <c r="I163" s="5" t="s">
        <v>188</v>
      </c>
      <c r="J163" s="5" t="s">
        <v>29</v>
      </c>
    </row>
    <row r="164" spans="1:10" x14ac:dyDescent="0.25">
      <c r="A164" s="7">
        <v>45111</v>
      </c>
      <c r="B164" s="8" t="s">
        <v>571</v>
      </c>
      <c r="C164" s="8" t="s">
        <v>136</v>
      </c>
      <c r="D164" s="8" t="s">
        <v>674</v>
      </c>
      <c r="E164" s="26" t="s">
        <v>131</v>
      </c>
      <c r="F164" s="26">
        <v>30331118</v>
      </c>
      <c r="G164" s="190">
        <v>150</v>
      </c>
      <c r="H164" s="128"/>
      <c r="I164" s="92">
        <v>619</v>
      </c>
      <c r="J164" s="14">
        <v>130</v>
      </c>
    </row>
    <row r="165" spans="1:10" x14ac:dyDescent="0.25">
      <c r="A165" s="7">
        <v>45111</v>
      </c>
      <c r="B165" s="8" t="s">
        <v>212</v>
      </c>
      <c r="C165" t="s">
        <v>283</v>
      </c>
      <c r="D165" s="8" t="s">
        <v>674</v>
      </c>
      <c r="E165" s="26" t="s">
        <v>131</v>
      </c>
      <c r="F165" s="26">
        <v>30331119</v>
      </c>
      <c r="G165" s="190">
        <v>150</v>
      </c>
      <c r="H165" s="128"/>
      <c r="I165" s="92">
        <v>619</v>
      </c>
      <c r="J165" s="14">
        <v>130</v>
      </c>
    </row>
    <row r="166" spans="1:10" x14ac:dyDescent="0.25">
      <c r="A166" s="7">
        <v>45111</v>
      </c>
      <c r="B166" s="8" t="s">
        <v>675</v>
      </c>
      <c r="C166" s="8" t="s">
        <v>213</v>
      </c>
      <c r="D166" s="8" t="s">
        <v>674</v>
      </c>
      <c r="E166" s="8" t="s">
        <v>131</v>
      </c>
      <c r="F166" s="26">
        <v>30331117</v>
      </c>
      <c r="G166" s="191">
        <v>150</v>
      </c>
      <c r="H166" s="128"/>
      <c r="I166" s="92">
        <v>619</v>
      </c>
      <c r="J166" s="14">
        <v>130</v>
      </c>
    </row>
    <row r="167" spans="1:10" x14ac:dyDescent="0.25">
      <c r="A167" s="7">
        <v>45135</v>
      </c>
      <c r="B167" s="8" t="s">
        <v>212</v>
      </c>
      <c r="C167" s="8" t="s">
        <v>117</v>
      </c>
      <c r="D167" s="8" t="s">
        <v>674</v>
      </c>
      <c r="E167" s="8" t="s">
        <v>738</v>
      </c>
      <c r="F167" s="200">
        <v>30332838</v>
      </c>
      <c r="G167" s="191">
        <v>351.08</v>
      </c>
      <c r="H167" s="128"/>
      <c r="I167" s="92">
        <v>652</v>
      </c>
      <c r="J167" s="14">
        <v>340</v>
      </c>
    </row>
    <row r="168" spans="1:10" x14ac:dyDescent="0.25">
      <c r="A168" s="7"/>
      <c r="B168" s="8"/>
      <c r="C168" s="8"/>
      <c r="D168" s="8"/>
      <c r="E168" s="8"/>
      <c r="F168" s="127"/>
      <c r="G168" s="192"/>
      <c r="H168" s="128"/>
      <c r="I168" s="92"/>
      <c r="J168" s="14"/>
    </row>
    <row r="169" spans="1:10" x14ac:dyDescent="0.25">
      <c r="A169" s="7"/>
      <c r="B169" s="8"/>
      <c r="C169" s="8"/>
      <c r="D169" s="8"/>
      <c r="E169" s="8"/>
      <c r="F169" s="11"/>
      <c r="G169" s="14"/>
      <c r="H169" s="14"/>
      <c r="I169" s="14"/>
      <c r="J169" s="14"/>
    </row>
    <row r="170" spans="1:10" x14ac:dyDescent="0.25">
      <c r="A170" s="7"/>
      <c r="B170" s="8"/>
      <c r="C170" s="8"/>
      <c r="D170" s="8"/>
      <c r="E170" s="8"/>
      <c r="F170" s="11"/>
      <c r="G170" s="14"/>
      <c r="H170" s="14"/>
      <c r="I170" s="14"/>
      <c r="J170" s="14"/>
    </row>
    <row r="171" spans="1:10" x14ac:dyDescent="0.25">
      <c r="A171" s="7"/>
      <c r="B171" s="8"/>
      <c r="C171" s="8"/>
      <c r="D171" s="8"/>
      <c r="E171" s="8"/>
      <c r="F171" s="11"/>
      <c r="G171" s="14"/>
      <c r="H171" s="14"/>
      <c r="I171" s="14"/>
      <c r="J171" s="14"/>
    </row>
    <row r="172" spans="1:10" x14ac:dyDescent="0.25">
      <c r="A172" s="7"/>
      <c r="B172" s="8"/>
      <c r="C172" s="8"/>
      <c r="D172" s="8"/>
      <c r="E172" s="8"/>
      <c r="F172" s="11"/>
      <c r="G172" s="14"/>
      <c r="H172" s="14"/>
      <c r="I172" s="14"/>
      <c r="J172" s="14"/>
    </row>
    <row r="173" spans="1:10" x14ac:dyDescent="0.25">
      <c r="A173" s="8"/>
      <c r="B173" s="8"/>
      <c r="C173" s="8"/>
      <c r="D173" s="8"/>
      <c r="E173" s="8"/>
      <c r="F173" s="11"/>
      <c r="G173" s="14"/>
      <c r="H173" s="14"/>
      <c r="I173" s="14"/>
      <c r="J173" s="14"/>
    </row>
    <row r="174" spans="1:10" x14ac:dyDescent="0.25">
      <c r="A174" s="28"/>
      <c r="B174" s="8"/>
      <c r="C174" s="8"/>
      <c r="D174" s="8"/>
      <c r="E174" s="8"/>
      <c r="F174" s="11"/>
      <c r="G174" s="14"/>
      <c r="H174" s="14"/>
      <c r="I174" s="14"/>
      <c r="J174" s="14"/>
    </row>
    <row r="175" spans="1:10" x14ac:dyDescent="0.25">
      <c r="A175" s="28"/>
      <c r="B175" s="8"/>
      <c r="C175" s="8"/>
      <c r="D175" s="8"/>
      <c r="E175" s="8"/>
      <c r="F175" s="11"/>
      <c r="G175" s="14"/>
      <c r="H175" s="14"/>
      <c r="I175" s="14"/>
      <c r="J175" s="14"/>
    </row>
    <row r="176" spans="1:10" x14ac:dyDescent="0.25">
      <c r="A176" s="28"/>
      <c r="B176" s="8"/>
      <c r="C176" s="8"/>
      <c r="D176" s="8"/>
      <c r="E176" s="8"/>
      <c r="F176" s="11"/>
      <c r="G176" s="14"/>
      <c r="H176" s="14"/>
      <c r="I176" s="14"/>
      <c r="J176" s="14"/>
    </row>
    <row r="177" spans="1:10" x14ac:dyDescent="0.25">
      <c r="A177" s="28"/>
      <c r="B177" s="8"/>
      <c r="C177" s="8"/>
      <c r="D177" s="8"/>
      <c r="E177" s="8"/>
      <c r="F177" s="11"/>
      <c r="G177" s="21"/>
      <c r="H177" s="21"/>
      <c r="I177" s="21"/>
      <c r="J177" s="14"/>
    </row>
    <row r="178" spans="1:10" x14ac:dyDescent="0.25">
      <c r="A178" s="7"/>
      <c r="B178" s="8"/>
      <c r="C178" s="8"/>
      <c r="D178" s="8"/>
      <c r="E178" s="8"/>
      <c r="F178" s="11"/>
      <c r="G178" s="21"/>
      <c r="H178" s="21"/>
      <c r="I178" s="21"/>
      <c r="J178" s="14"/>
    </row>
    <row r="179" spans="1:10" x14ac:dyDescent="0.25">
      <c r="A179" s="7"/>
      <c r="B179" s="8"/>
      <c r="C179" s="8"/>
      <c r="D179" s="8"/>
      <c r="E179" s="8"/>
      <c r="F179" s="8"/>
      <c r="G179" s="21"/>
      <c r="H179" s="21"/>
      <c r="I179" s="21"/>
      <c r="J179" s="14"/>
    </row>
    <row r="180" spans="1:10" x14ac:dyDescent="0.25">
      <c r="A180" s="28"/>
      <c r="B180" s="8"/>
      <c r="C180" s="8"/>
      <c r="D180" s="8"/>
      <c r="E180" s="8"/>
      <c r="F180" s="11"/>
      <c r="G180" s="14"/>
      <c r="H180" s="14"/>
      <c r="I180" s="14"/>
      <c r="J180" s="14"/>
    </row>
    <row r="181" spans="1:10" x14ac:dyDescent="0.25">
      <c r="A181" s="28"/>
      <c r="B181" s="8"/>
      <c r="C181" s="8"/>
      <c r="D181" s="8"/>
      <c r="E181" s="8"/>
      <c r="F181" s="11"/>
      <c r="G181" s="14"/>
      <c r="H181" s="14"/>
      <c r="I181" s="14"/>
      <c r="J181" s="14"/>
    </row>
    <row r="182" spans="1:10" x14ac:dyDescent="0.25">
      <c r="A182" s="8"/>
      <c r="B182" s="8"/>
      <c r="C182" s="8"/>
      <c r="D182" s="8"/>
      <c r="E182" s="8"/>
      <c r="F182" s="8"/>
      <c r="G182" s="14"/>
      <c r="H182" s="14"/>
      <c r="I182" s="14"/>
      <c r="J182" s="14"/>
    </row>
    <row r="183" spans="1:10" x14ac:dyDescent="0.25">
      <c r="A183" s="8"/>
      <c r="B183" s="8"/>
      <c r="C183" s="8"/>
      <c r="D183" s="8"/>
      <c r="E183" s="8"/>
      <c r="F183" s="12" t="s">
        <v>14</v>
      </c>
      <c r="G183" s="13">
        <f>SUM(G164:G182)</f>
        <v>801.07999999999993</v>
      </c>
      <c r="H183" s="14"/>
      <c r="I183" s="14"/>
      <c r="J183" s="14">
        <f>SUM(J164:J182)</f>
        <v>730</v>
      </c>
    </row>
    <row r="184" spans="1:10" x14ac:dyDescent="0.25">
      <c r="F184" s="12" t="s">
        <v>17</v>
      </c>
      <c r="G184" s="13">
        <f>G183*0.99</f>
        <v>793.06919999999991</v>
      </c>
    </row>
    <row r="185" spans="1:10" x14ac:dyDescent="0.25">
      <c r="F185" s="295" t="s">
        <v>18</v>
      </c>
      <c r="G185" s="296"/>
      <c r="H185" s="296"/>
      <c r="I185" s="297"/>
      <c r="J185" s="30">
        <f>G184-J183</f>
        <v>63.06919999999991</v>
      </c>
    </row>
    <row r="189" spans="1:10" ht="27" x14ac:dyDescent="0.35">
      <c r="B189" s="301" t="s">
        <v>772</v>
      </c>
      <c r="C189" s="301"/>
      <c r="D189" s="301"/>
      <c r="E189" s="301"/>
    </row>
    <row r="190" spans="1:10" x14ac:dyDescent="0.25">
      <c r="A190" s="5" t="s">
        <v>26</v>
      </c>
      <c r="B190" s="5" t="s">
        <v>2</v>
      </c>
      <c r="C190" s="5" t="s">
        <v>3</v>
      </c>
      <c r="D190" s="5" t="s">
        <v>4</v>
      </c>
      <c r="E190" s="5" t="s">
        <v>5</v>
      </c>
      <c r="F190" s="5" t="s">
        <v>6</v>
      </c>
      <c r="G190" s="5" t="s">
        <v>7</v>
      </c>
      <c r="H190" s="5" t="s">
        <v>28</v>
      </c>
      <c r="I190" s="5" t="s">
        <v>188</v>
      </c>
      <c r="J190" s="5" t="s">
        <v>29</v>
      </c>
    </row>
    <row r="191" spans="1:10" x14ac:dyDescent="0.25">
      <c r="A191" s="7">
        <v>45159</v>
      </c>
      <c r="B191" s="8" t="s">
        <v>12</v>
      </c>
      <c r="C191" s="8" t="s">
        <v>122</v>
      </c>
      <c r="D191" s="8" t="s">
        <v>720</v>
      </c>
      <c r="E191" s="26" t="s">
        <v>217</v>
      </c>
      <c r="F191">
        <v>30333980</v>
      </c>
      <c r="G191" s="190">
        <v>150</v>
      </c>
      <c r="H191" s="128"/>
      <c r="I191" s="278">
        <v>699</v>
      </c>
      <c r="J191" s="14">
        <v>130</v>
      </c>
    </row>
    <row r="192" spans="1:10" x14ac:dyDescent="0.25">
      <c r="A192" s="7">
        <v>45159</v>
      </c>
      <c r="B192" s="8" t="s">
        <v>546</v>
      </c>
      <c r="C192" t="s">
        <v>139</v>
      </c>
      <c r="D192" s="8" t="s">
        <v>720</v>
      </c>
      <c r="E192" s="26" t="s">
        <v>217</v>
      </c>
      <c r="F192" s="26">
        <v>30333977</v>
      </c>
      <c r="G192" s="190">
        <v>150</v>
      </c>
      <c r="H192" s="128"/>
      <c r="I192" s="278">
        <v>699</v>
      </c>
      <c r="J192" s="14">
        <v>130</v>
      </c>
    </row>
    <row r="193" spans="1:10" x14ac:dyDescent="0.25">
      <c r="A193" s="7">
        <v>45159</v>
      </c>
      <c r="B193" s="8" t="s">
        <v>689</v>
      </c>
      <c r="C193" s="8" t="s">
        <v>141</v>
      </c>
      <c r="D193" s="8" t="s">
        <v>720</v>
      </c>
      <c r="E193" s="26" t="s">
        <v>217</v>
      </c>
      <c r="F193" s="26">
        <v>30333978</v>
      </c>
      <c r="G193" s="190">
        <v>150</v>
      </c>
      <c r="H193" s="128"/>
      <c r="I193" s="278">
        <v>699</v>
      </c>
      <c r="J193" s="14">
        <v>130</v>
      </c>
    </row>
    <row r="194" spans="1:10" x14ac:dyDescent="0.25">
      <c r="A194" s="7">
        <v>45159</v>
      </c>
      <c r="B194" s="8" t="s">
        <v>710</v>
      </c>
      <c r="C194" s="8" t="s">
        <v>117</v>
      </c>
      <c r="D194" s="8" t="s">
        <v>720</v>
      </c>
      <c r="E194" s="26" t="s">
        <v>217</v>
      </c>
      <c r="F194" s="127">
        <v>30333984</v>
      </c>
      <c r="G194" s="190">
        <v>150</v>
      </c>
      <c r="H194" s="128"/>
      <c r="I194" s="278">
        <v>699</v>
      </c>
      <c r="J194" s="14">
        <v>130</v>
      </c>
    </row>
    <row r="195" spans="1:10" x14ac:dyDescent="0.25">
      <c r="A195" s="7">
        <v>45159</v>
      </c>
      <c r="B195" s="8" t="s">
        <v>426</v>
      </c>
      <c r="C195" s="8" t="s">
        <v>181</v>
      </c>
      <c r="D195" s="8" t="s">
        <v>720</v>
      </c>
      <c r="E195" s="26" t="s">
        <v>217</v>
      </c>
      <c r="F195" s="26">
        <v>30333985</v>
      </c>
      <c r="G195" s="190">
        <v>150</v>
      </c>
      <c r="H195" s="128"/>
      <c r="I195" s="278">
        <v>699</v>
      </c>
      <c r="J195" s="14">
        <v>130</v>
      </c>
    </row>
    <row r="196" spans="1:10" x14ac:dyDescent="0.25">
      <c r="A196" s="7">
        <v>45159</v>
      </c>
      <c r="B196" s="8" t="s">
        <v>686</v>
      </c>
      <c r="C196" s="8" t="s">
        <v>126</v>
      </c>
      <c r="D196" s="8" t="s">
        <v>720</v>
      </c>
      <c r="E196" s="26" t="s">
        <v>217</v>
      </c>
      <c r="F196" s="11">
        <v>30333979</v>
      </c>
      <c r="G196" s="190">
        <v>150</v>
      </c>
      <c r="H196" s="14"/>
      <c r="I196" s="278">
        <v>699</v>
      </c>
      <c r="J196" s="14">
        <v>130</v>
      </c>
    </row>
    <row r="197" spans="1:10" x14ac:dyDescent="0.25">
      <c r="A197" s="7">
        <v>45169</v>
      </c>
      <c r="B197" s="8" t="s">
        <v>743</v>
      </c>
      <c r="C197" s="8" t="s">
        <v>109</v>
      </c>
      <c r="D197" s="8" t="s">
        <v>839</v>
      </c>
      <c r="E197" s="8" t="s">
        <v>217</v>
      </c>
      <c r="F197" s="11">
        <v>30334670</v>
      </c>
      <c r="G197" s="14">
        <v>430.75</v>
      </c>
      <c r="H197" s="14"/>
      <c r="I197" s="278">
        <v>699</v>
      </c>
      <c r="J197" s="14">
        <v>410</v>
      </c>
    </row>
    <row r="198" spans="1:10" x14ac:dyDescent="0.25">
      <c r="A198" s="7"/>
      <c r="B198" s="8"/>
      <c r="C198" s="8"/>
      <c r="D198" s="8"/>
      <c r="E198" s="8"/>
      <c r="F198" s="11"/>
      <c r="G198" s="14"/>
      <c r="H198" s="14"/>
      <c r="I198" s="14"/>
      <c r="J198" s="14"/>
    </row>
    <row r="199" spans="1:10" x14ac:dyDescent="0.25">
      <c r="A199" s="7"/>
      <c r="B199" s="8"/>
      <c r="C199" s="8"/>
      <c r="D199" s="8"/>
      <c r="E199" s="8"/>
      <c r="F199" s="11"/>
      <c r="G199" s="14"/>
      <c r="H199" s="14"/>
      <c r="I199" s="14"/>
      <c r="J199" s="14"/>
    </row>
    <row r="200" spans="1:10" x14ac:dyDescent="0.25">
      <c r="A200" s="8"/>
      <c r="B200" s="8"/>
      <c r="C200" s="8"/>
      <c r="D200" s="8"/>
      <c r="E200" s="8"/>
      <c r="F200" s="11"/>
      <c r="G200" s="14"/>
      <c r="H200" s="14"/>
      <c r="I200" s="14"/>
      <c r="J200" s="14"/>
    </row>
    <row r="201" spans="1:10" x14ac:dyDescent="0.25">
      <c r="A201" s="28"/>
      <c r="B201" s="8"/>
      <c r="C201" s="8"/>
      <c r="D201" s="8"/>
      <c r="E201" s="8"/>
      <c r="F201" s="11"/>
      <c r="G201" s="14"/>
      <c r="H201" s="14"/>
      <c r="I201" s="14"/>
      <c r="J201" s="14"/>
    </row>
    <row r="202" spans="1:10" x14ac:dyDescent="0.25">
      <c r="A202" s="28"/>
      <c r="B202" s="8"/>
      <c r="C202" s="8"/>
      <c r="D202" s="8"/>
      <c r="E202" s="8"/>
      <c r="F202" s="11"/>
      <c r="G202" s="14"/>
      <c r="H202" s="14"/>
      <c r="I202" s="14"/>
      <c r="J202" s="14"/>
    </row>
    <row r="203" spans="1:10" x14ac:dyDescent="0.25">
      <c r="A203" s="28"/>
      <c r="B203" s="8"/>
      <c r="C203" s="8"/>
      <c r="D203" s="8"/>
      <c r="E203" s="8"/>
      <c r="F203" s="11"/>
      <c r="G203" s="14"/>
      <c r="H203" s="14"/>
      <c r="I203" s="14"/>
      <c r="J203" s="14"/>
    </row>
    <row r="204" spans="1:10" x14ac:dyDescent="0.25">
      <c r="A204" s="28"/>
      <c r="B204" s="8"/>
      <c r="C204" s="8"/>
      <c r="D204" s="8"/>
      <c r="E204" s="8"/>
      <c r="F204" s="11"/>
      <c r="G204" s="21"/>
      <c r="H204" s="21"/>
      <c r="I204" s="21"/>
      <c r="J204" s="14"/>
    </row>
    <row r="205" spans="1:10" x14ac:dyDescent="0.25">
      <c r="A205" s="7"/>
      <c r="B205" s="8"/>
      <c r="C205" s="8"/>
      <c r="D205" s="8"/>
      <c r="E205" s="8"/>
      <c r="F205" s="11"/>
      <c r="G205" s="21"/>
      <c r="H205" s="21"/>
      <c r="I205" s="21"/>
      <c r="J205" s="14"/>
    </row>
    <row r="206" spans="1:10" x14ac:dyDescent="0.25">
      <c r="A206" s="7"/>
      <c r="B206" s="8"/>
      <c r="C206" s="8"/>
      <c r="D206" s="8"/>
      <c r="E206" s="8"/>
      <c r="F206" s="8"/>
      <c r="G206" s="21"/>
      <c r="H206" s="21"/>
      <c r="I206" s="21"/>
      <c r="J206" s="14"/>
    </row>
    <row r="207" spans="1:10" x14ac:dyDescent="0.25">
      <c r="A207" s="28"/>
      <c r="B207" s="8"/>
      <c r="C207" s="8"/>
      <c r="D207" s="8"/>
      <c r="E207" s="8"/>
      <c r="F207" s="11"/>
      <c r="G207" s="14"/>
      <c r="H207" s="14"/>
      <c r="I207" s="14"/>
      <c r="J207" s="14"/>
    </row>
    <row r="208" spans="1:10" x14ac:dyDescent="0.25">
      <c r="A208" s="28"/>
      <c r="B208" s="8"/>
      <c r="C208" s="8"/>
      <c r="D208" s="8"/>
      <c r="E208" s="8"/>
      <c r="F208" s="11"/>
      <c r="G208" s="14"/>
      <c r="H208" s="14"/>
      <c r="I208" s="14"/>
      <c r="J208" s="14"/>
    </row>
    <row r="209" spans="1:10" x14ac:dyDescent="0.25">
      <c r="A209" s="8"/>
      <c r="B209" s="8"/>
      <c r="C209" s="8"/>
      <c r="D209" s="8"/>
      <c r="E209" s="8"/>
      <c r="F209" s="8"/>
      <c r="G209" s="14"/>
      <c r="H209" s="14"/>
      <c r="I209" s="14"/>
      <c r="J209" s="14"/>
    </row>
    <row r="210" spans="1:10" x14ac:dyDescent="0.25">
      <c r="A210" s="8"/>
      <c r="B210" s="8"/>
      <c r="C210" s="8"/>
      <c r="D210" s="8"/>
      <c r="E210" s="8"/>
      <c r="F210" s="12" t="s">
        <v>14</v>
      </c>
      <c r="G210" s="13">
        <f>SUM(G191:G209)</f>
        <v>1330.75</v>
      </c>
      <c r="H210" s="14"/>
      <c r="I210" s="14"/>
      <c r="J210" s="14">
        <f>SUM(J191:J209)</f>
        <v>1190</v>
      </c>
    </row>
    <row r="211" spans="1:10" x14ac:dyDescent="0.25">
      <c r="F211" s="12" t="s">
        <v>17</v>
      </c>
      <c r="G211" s="13">
        <f>G210*0.99</f>
        <v>1317.4424999999999</v>
      </c>
    </row>
    <row r="212" spans="1:10" x14ac:dyDescent="0.25">
      <c r="F212" s="295" t="s">
        <v>18</v>
      </c>
      <c r="G212" s="296"/>
      <c r="H212" s="296"/>
      <c r="I212" s="297"/>
      <c r="J212" s="30">
        <f>G211-J210</f>
        <v>127.44249999999988</v>
      </c>
    </row>
    <row r="216" spans="1:10" ht="27" x14ac:dyDescent="0.35">
      <c r="B216" s="301" t="s">
        <v>94</v>
      </c>
      <c r="C216" s="301"/>
      <c r="D216" s="301"/>
      <c r="E216" s="301"/>
    </row>
    <row r="217" spans="1:10" x14ac:dyDescent="0.25">
      <c r="A217" s="5" t="s">
        <v>26</v>
      </c>
      <c r="B217" s="5" t="s">
        <v>2</v>
      </c>
      <c r="C217" s="5" t="s">
        <v>3</v>
      </c>
      <c r="D217" s="5" t="s">
        <v>4</v>
      </c>
      <c r="E217" s="5" t="s">
        <v>5</v>
      </c>
      <c r="F217" s="5" t="s">
        <v>6</v>
      </c>
      <c r="G217" s="5" t="s">
        <v>7</v>
      </c>
      <c r="H217" s="5" t="s">
        <v>28</v>
      </c>
      <c r="I217" s="5" t="s">
        <v>188</v>
      </c>
      <c r="J217" s="5" t="s">
        <v>29</v>
      </c>
    </row>
    <row r="218" spans="1:10" x14ac:dyDescent="0.25">
      <c r="A218" s="7">
        <v>45170</v>
      </c>
      <c r="B218" s="8" t="s">
        <v>138</v>
      </c>
      <c r="C218" s="8" t="s">
        <v>139</v>
      </c>
      <c r="D218" s="8" t="s">
        <v>248</v>
      </c>
      <c r="E218" s="26" t="s">
        <v>850</v>
      </c>
      <c r="F218" s="106">
        <v>30334666</v>
      </c>
      <c r="G218" s="190">
        <v>150</v>
      </c>
      <c r="H218" s="128"/>
      <c r="I218" s="97">
        <v>723</v>
      </c>
      <c r="J218" s="14">
        <v>140</v>
      </c>
    </row>
    <row r="219" spans="1:10" x14ac:dyDescent="0.25">
      <c r="A219" s="7">
        <v>45170</v>
      </c>
      <c r="B219" s="8" t="s">
        <v>678</v>
      </c>
      <c r="C219" t="s">
        <v>122</v>
      </c>
      <c r="D219" s="8" t="s">
        <v>248</v>
      </c>
      <c r="E219" s="26" t="s">
        <v>850</v>
      </c>
      <c r="F219" s="123">
        <v>30334668</v>
      </c>
      <c r="G219" s="190">
        <v>150</v>
      </c>
      <c r="H219" s="128"/>
      <c r="I219" s="97">
        <v>723</v>
      </c>
      <c r="J219" s="14">
        <v>140</v>
      </c>
    </row>
    <row r="220" spans="1:10" x14ac:dyDescent="0.25">
      <c r="A220" s="7">
        <v>45170</v>
      </c>
      <c r="B220" s="8" t="s">
        <v>851</v>
      </c>
      <c r="C220" s="8" t="s">
        <v>213</v>
      </c>
      <c r="D220" s="8" t="s">
        <v>248</v>
      </c>
      <c r="E220" s="26" t="s">
        <v>850</v>
      </c>
      <c r="F220" s="288">
        <v>30334667</v>
      </c>
      <c r="G220" s="190">
        <v>150</v>
      </c>
      <c r="H220" s="128"/>
      <c r="I220" s="97">
        <v>723</v>
      </c>
      <c r="J220" s="14">
        <v>140</v>
      </c>
    </row>
    <row r="221" spans="1:10" x14ac:dyDescent="0.25">
      <c r="A221" s="7">
        <v>45170</v>
      </c>
      <c r="B221" s="8" t="s">
        <v>149</v>
      </c>
      <c r="C221" s="8" t="s">
        <v>136</v>
      </c>
      <c r="D221" s="8" t="s">
        <v>248</v>
      </c>
      <c r="E221" s="26" t="s">
        <v>850</v>
      </c>
      <c r="F221" s="38">
        <v>30334665</v>
      </c>
      <c r="G221" s="190">
        <v>150</v>
      </c>
      <c r="H221" s="128"/>
      <c r="I221" s="97">
        <v>723</v>
      </c>
      <c r="J221" s="14">
        <v>140</v>
      </c>
    </row>
    <row r="222" spans="1:10" x14ac:dyDescent="0.25">
      <c r="A222" s="7">
        <v>45180</v>
      </c>
      <c r="B222" s="8" t="s">
        <v>678</v>
      </c>
      <c r="C222" s="8" t="s">
        <v>144</v>
      </c>
      <c r="D222" s="8" t="s">
        <v>248</v>
      </c>
      <c r="E222" s="26" t="s">
        <v>850</v>
      </c>
      <c r="F222" s="284">
        <v>30335148</v>
      </c>
      <c r="G222" s="190">
        <v>150</v>
      </c>
      <c r="H222" s="128"/>
      <c r="I222" s="92"/>
      <c r="J222" s="14">
        <v>140</v>
      </c>
    </row>
    <row r="223" spans="1:10" x14ac:dyDescent="0.25">
      <c r="A223" s="7">
        <v>45182</v>
      </c>
      <c r="B223" s="8" t="s">
        <v>903</v>
      </c>
      <c r="C223" s="8" t="s">
        <v>126</v>
      </c>
      <c r="D223" s="8" t="s">
        <v>248</v>
      </c>
      <c r="E223" s="26" t="s">
        <v>904</v>
      </c>
      <c r="F223" s="285">
        <v>30335356</v>
      </c>
      <c r="G223" s="190">
        <v>180</v>
      </c>
      <c r="H223" s="14"/>
      <c r="I223" s="14"/>
      <c r="J223" s="14">
        <v>175</v>
      </c>
    </row>
    <row r="224" spans="1:10" x14ac:dyDescent="0.25">
      <c r="A224" s="7">
        <v>45188</v>
      </c>
      <c r="B224" s="8" t="s">
        <v>851</v>
      </c>
      <c r="C224" s="8" t="s">
        <v>213</v>
      </c>
      <c r="D224" s="8" t="s">
        <v>248</v>
      </c>
      <c r="E224" s="8" t="s">
        <v>850</v>
      </c>
      <c r="F224" s="286">
        <v>30335643</v>
      </c>
      <c r="G224" s="14">
        <v>150</v>
      </c>
      <c r="H224" s="14"/>
      <c r="I224" s="14"/>
      <c r="J224" s="14">
        <v>140</v>
      </c>
    </row>
    <row r="225" spans="1:10" x14ac:dyDescent="0.25">
      <c r="A225" s="7">
        <v>45196</v>
      </c>
      <c r="B225" s="8" t="s">
        <v>12</v>
      </c>
      <c r="C225" s="8" t="s">
        <v>122</v>
      </c>
      <c r="D225" s="8" t="s">
        <v>934</v>
      </c>
      <c r="E225" s="8" t="s">
        <v>935</v>
      </c>
      <c r="F225" s="286">
        <v>30336212</v>
      </c>
      <c r="G225" s="14">
        <v>550</v>
      </c>
      <c r="H225" s="14"/>
      <c r="I225" s="14"/>
      <c r="J225" s="14">
        <v>540</v>
      </c>
    </row>
    <row r="226" spans="1:10" x14ac:dyDescent="0.25">
      <c r="A226" s="7"/>
      <c r="B226" s="8"/>
      <c r="C226" s="8"/>
      <c r="D226" s="8"/>
      <c r="E226" s="26"/>
      <c r="F226" s="287"/>
      <c r="G226" s="190"/>
      <c r="H226" s="128"/>
      <c r="I226" s="92"/>
      <c r="J226" s="14"/>
    </row>
    <row r="227" spans="1:10" x14ac:dyDescent="0.25">
      <c r="A227" s="8"/>
      <c r="B227" s="8"/>
      <c r="C227" s="8"/>
      <c r="D227" s="8"/>
      <c r="E227" s="8"/>
      <c r="F227" s="11"/>
      <c r="G227" s="14"/>
      <c r="H227" s="14"/>
      <c r="I227" s="14"/>
      <c r="J227" s="14"/>
    </row>
    <row r="228" spans="1:10" x14ac:dyDescent="0.25">
      <c r="A228" s="28"/>
      <c r="B228" s="8"/>
      <c r="C228" s="8"/>
      <c r="D228" s="8"/>
      <c r="E228" s="8"/>
      <c r="F228" s="11"/>
      <c r="G228" s="14"/>
      <c r="H228" s="14"/>
      <c r="I228" s="14"/>
      <c r="J228" s="14"/>
    </row>
    <row r="229" spans="1:10" x14ac:dyDescent="0.25">
      <c r="A229" s="28"/>
      <c r="B229" s="8"/>
      <c r="C229" s="8"/>
      <c r="D229" s="8"/>
      <c r="E229" s="8"/>
      <c r="F229" s="11"/>
      <c r="G229" s="14"/>
      <c r="H229" s="14"/>
      <c r="I229" s="14"/>
      <c r="J229" s="14"/>
    </row>
    <row r="230" spans="1:10" x14ac:dyDescent="0.25">
      <c r="A230" s="28"/>
      <c r="B230" s="8"/>
      <c r="C230" s="8"/>
      <c r="D230" s="8"/>
      <c r="E230" s="8"/>
      <c r="F230" s="11"/>
      <c r="G230" s="14"/>
      <c r="H230" s="14"/>
      <c r="I230" s="14"/>
      <c r="J230" s="14"/>
    </row>
    <row r="231" spans="1:10" x14ac:dyDescent="0.25">
      <c r="A231" s="28"/>
      <c r="B231" s="8"/>
      <c r="C231" s="8"/>
      <c r="D231" s="8"/>
      <c r="E231" s="8"/>
      <c r="F231" s="11"/>
      <c r="G231" s="21"/>
      <c r="H231" s="21"/>
      <c r="I231" s="21"/>
      <c r="J231" s="14"/>
    </row>
    <row r="232" spans="1:10" x14ac:dyDescent="0.25">
      <c r="A232" s="7"/>
      <c r="B232" s="8"/>
      <c r="C232" s="8"/>
      <c r="D232" s="8"/>
      <c r="E232" s="8"/>
      <c r="F232" s="11"/>
      <c r="G232" s="21"/>
      <c r="H232" s="21"/>
      <c r="I232" s="21"/>
      <c r="J232" s="14"/>
    </row>
    <row r="233" spans="1:10" x14ac:dyDescent="0.25">
      <c r="A233" s="7"/>
      <c r="B233" s="8"/>
      <c r="C233" s="8"/>
      <c r="D233" s="8"/>
      <c r="E233" s="8"/>
      <c r="F233" s="8"/>
      <c r="G233" s="21"/>
      <c r="H233" s="21"/>
      <c r="I233" s="21"/>
      <c r="J233" s="14"/>
    </row>
    <row r="234" spans="1:10" x14ac:dyDescent="0.25">
      <c r="A234" s="28"/>
      <c r="B234" s="8"/>
      <c r="C234" s="8"/>
      <c r="D234" s="8"/>
      <c r="E234" s="8"/>
      <c r="F234" s="11"/>
      <c r="G234" s="14"/>
      <c r="H234" s="14"/>
      <c r="I234" s="14"/>
      <c r="J234" s="14"/>
    </row>
    <row r="235" spans="1:10" x14ac:dyDescent="0.25">
      <c r="A235" s="28"/>
      <c r="B235" s="8"/>
      <c r="C235" s="8"/>
      <c r="D235" s="8"/>
      <c r="E235" s="8"/>
      <c r="F235" s="11"/>
      <c r="G235" s="14"/>
      <c r="H235" s="14"/>
      <c r="I235" s="14"/>
      <c r="J235" s="14"/>
    </row>
    <row r="236" spans="1:10" x14ac:dyDescent="0.25">
      <c r="A236" s="8"/>
      <c r="B236" s="8"/>
      <c r="C236" s="8"/>
      <c r="D236" s="8"/>
      <c r="E236" s="8"/>
      <c r="F236" s="8"/>
      <c r="G236" s="14"/>
      <c r="H236" s="14"/>
      <c r="I236" s="14"/>
      <c r="J236" s="14"/>
    </row>
    <row r="237" spans="1:10" x14ac:dyDescent="0.25">
      <c r="A237" s="8"/>
      <c r="B237" s="8"/>
      <c r="C237" s="8"/>
      <c r="D237" s="8"/>
      <c r="E237" s="8"/>
      <c r="F237" s="12" t="s">
        <v>14</v>
      </c>
      <c r="G237" s="13">
        <f>SUM(G218:G236)</f>
        <v>1630</v>
      </c>
      <c r="H237" s="14"/>
      <c r="I237" s="14"/>
      <c r="J237" s="14">
        <f>SUM(J218:J236)</f>
        <v>1555</v>
      </c>
    </row>
    <row r="238" spans="1:10" x14ac:dyDescent="0.25">
      <c r="F238" s="12" t="s">
        <v>17</v>
      </c>
      <c r="G238" s="13">
        <f>G237*0.99</f>
        <v>1613.7</v>
      </c>
    </row>
    <row r="239" spans="1:10" x14ac:dyDescent="0.25">
      <c r="F239" s="295" t="s">
        <v>18</v>
      </c>
      <c r="G239" s="296"/>
      <c r="H239" s="296"/>
      <c r="I239" s="297"/>
      <c r="J239" s="30">
        <f>G238-J237</f>
        <v>58.700000000000045</v>
      </c>
    </row>
    <row r="243" spans="1:10" ht="27" x14ac:dyDescent="0.35">
      <c r="B243" s="301" t="s">
        <v>95</v>
      </c>
      <c r="C243" s="301"/>
      <c r="D243" s="301"/>
      <c r="E243" s="301"/>
    </row>
    <row r="244" spans="1:10" x14ac:dyDescent="0.25">
      <c r="A244" s="5" t="s">
        <v>26</v>
      </c>
      <c r="B244" s="5" t="s">
        <v>2</v>
      </c>
      <c r="C244" s="5" t="s">
        <v>3</v>
      </c>
      <c r="D244" s="5" t="s">
        <v>4</v>
      </c>
      <c r="E244" s="5" t="s">
        <v>5</v>
      </c>
      <c r="F244" s="5" t="s">
        <v>6</v>
      </c>
      <c r="G244" s="5" t="s">
        <v>7</v>
      </c>
      <c r="H244" s="5" t="s">
        <v>28</v>
      </c>
      <c r="I244" s="5" t="s">
        <v>188</v>
      </c>
      <c r="J244" s="5" t="s">
        <v>29</v>
      </c>
    </row>
    <row r="245" spans="1:10" x14ac:dyDescent="0.25">
      <c r="A245" s="7">
        <v>45201</v>
      </c>
      <c r="B245" s="8" t="s">
        <v>777</v>
      </c>
      <c r="C245" s="8" t="s">
        <v>139</v>
      </c>
      <c r="D245" s="8" t="s">
        <v>955</v>
      </c>
      <c r="E245" s="26" t="s">
        <v>217</v>
      </c>
      <c r="F245" s="200">
        <v>30336532</v>
      </c>
      <c r="G245" s="190">
        <v>150</v>
      </c>
      <c r="H245" s="128"/>
      <c r="I245" s="92"/>
      <c r="J245" s="14">
        <v>140</v>
      </c>
    </row>
    <row r="246" spans="1:10" x14ac:dyDescent="0.25">
      <c r="A246" s="7"/>
      <c r="B246" s="8"/>
      <c r="D246" s="8"/>
      <c r="E246" s="26"/>
      <c r="F246" s="26"/>
      <c r="G246" s="190"/>
      <c r="H246" s="128"/>
      <c r="I246" s="92"/>
      <c r="J246" s="14"/>
    </row>
    <row r="247" spans="1:10" x14ac:dyDescent="0.25">
      <c r="A247" s="7"/>
      <c r="B247" s="8"/>
      <c r="C247" s="8"/>
      <c r="D247" s="8"/>
      <c r="E247" s="26"/>
      <c r="F247" s="274"/>
      <c r="G247" s="190"/>
      <c r="H247" s="128"/>
      <c r="I247" s="92"/>
      <c r="J247" s="14"/>
    </row>
    <row r="248" spans="1:10" x14ac:dyDescent="0.25">
      <c r="A248" s="7"/>
      <c r="B248" s="8"/>
      <c r="C248" s="8"/>
      <c r="D248" s="8"/>
      <c r="E248" s="26"/>
      <c r="F248" s="8"/>
      <c r="G248" s="190"/>
      <c r="H248" s="128"/>
      <c r="I248" s="92"/>
      <c r="J248" s="14"/>
    </row>
    <row r="249" spans="1:10" x14ac:dyDescent="0.25">
      <c r="A249" s="7"/>
      <c r="B249" s="8"/>
      <c r="C249" s="8"/>
      <c r="D249" s="8"/>
      <c r="E249" s="26"/>
      <c r="F249" s="274"/>
      <c r="G249" s="190"/>
      <c r="H249" s="128"/>
      <c r="I249" s="92"/>
      <c r="J249" s="14"/>
    </row>
    <row r="250" spans="1:10" x14ac:dyDescent="0.25">
      <c r="A250" s="7"/>
      <c r="B250" s="8"/>
      <c r="C250" s="8"/>
      <c r="D250" s="8"/>
      <c r="E250" s="26"/>
      <c r="F250" s="274"/>
      <c r="G250" s="190"/>
      <c r="H250" s="14"/>
      <c r="I250" s="14"/>
      <c r="J250" s="14"/>
    </row>
    <row r="251" spans="1:10" x14ac:dyDescent="0.25">
      <c r="A251" s="7"/>
      <c r="B251" s="8"/>
      <c r="C251" s="8"/>
      <c r="D251" s="8"/>
      <c r="E251" s="8"/>
      <c r="F251" s="11"/>
      <c r="G251" s="14"/>
      <c r="H251" s="14"/>
      <c r="I251" s="14"/>
      <c r="J251" s="14"/>
    </row>
    <row r="252" spans="1:10" x14ac:dyDescent="0.25">
      <c r="A252" s="7"/>
      <c r="B252" s="8"/>
      <c r="C252" s="8"/>
      <c r="D252" s="8"/>
      <c r="E252" s="8"/>
      <c r="F252" s="11"/>
      <c r="G252" s="14"/>
      <c r="H252" s="14"/>
      <c r="I252" s="14"/>
      <c r="J252" s="14"/>
    </row>
    <row r="253" spans="1:10" x14ac:dyDescent="0.25">
      <c r="A253" s="7"/>
      <c r="B253" s="8"/>
      <c r="C253" s="8"/>
      <c r="D253" s="8"/>
      <c r="E253" s="8"/>
      <c r="F253" s="11"/>
      <c r="G253" s="14"/>
      <c r="H253" s="14"/>
      <c r="I253" s="14"/>
      <c r="J253" s="14"/>
    </row>
    <row r="254" spans="1:10" x14ac:dyDescent="0.25">
      <c r="A254" s="8"/>
      <c r="B254" s="8"/>
      <c r="C254" s="8"/>
      <c r="D254" s="8"/>
      <c r="E254" s="8"/>
      <c r="F254" s="11"/>
      <c r="G254" s="14"/>
      <c r="H254" s="14"/>
      <c r="I254" s="14"/>
      <c r="J254" s="14"/>
    </row>
    <row r="255" spans="1:10" x14ac:dyDescent="0.25">
      <c r="A255" s="28"/>
      <c r="B255" s="8"/>
      <c r="C255" s="8"/>
      <c r="D255" s="8"/>
      <c r="E255" s="8"/>
      <c r="F255" s="11"/>
      <c r="G255" s="14"/>
      <c r="H255" s="14"/>
      <c r="I255" s="14"/>
      <c r="J255" s="14"/>
    </row>
    <row r="256" spans="1:10" x14ac:dyDescent="0.25">
      <c r="A256" s="28"/>
      <c r="B256" s="8"/>
      <c r="C256" s="8"/>
      <c r="D256" s="8"/>
      <c r="E256" s="8"/>
      <c r="F256" s="11"/>
      <c r="G256" s="14"/>
      <c r="H256" s="14"/>
      <c r="I256" s="14"/>
      <c r="J256" s="14"/>
    </row>
    <row r="257" spans="1:10" x14ac:dyDescent="0.25">
      <c r="A257" s="28"/>
      <c r="B257" s="8"/>
      <c r="C257" s="8"/>
      <c r="D257" s="8"/>
      <c r="E257" s="8"/>
      <c r="F257" s="11"/>
      <c r="G257" s="14"/>
      <c r="H257" s="14"/>
      <c r="I257" s="14"/>
      <c r="J257" s="14"/>
    </row>
    <row r="258" spans="1:10" x14ac:dyDescent="0.25">
      <c r="A258" s="28"/>
      <c r="B258" s="8"/>
      <c r="C258" s="8"/>
      <c r="D258" s="8"/>
      <c r="E258" s="8"/>
      <c r="F258" s="11"/>
      <c r="G258" s="21"/>
      <c r="H258" s="21"/>
      <c r="I258" s="21"/>
      <c r="J258" s="14"/>
    </row>
    <row r="259" spans="1:10" x14ac:dyDescent="0.25">
      <c r="A259" s="7"/>
      <c r="B259" s="8"/>
      <c r="C259" s="8"/>
      <c r="D259" s="8"/>
      <c r="E259" s="8"/>
      <c r="F259" s="11"/>
      <c r="G259" s="21"/>
      <c r="H259" s="21"/>
      <c r="I259" s="21"/>
      <c r="J259" s="14"/>
    </row>
    <row r="260" spans="1:10" x14ac:dyDescent="0.25">
      <c r="A260" s="7"/>
      <c r="B260" s="8"/>
      <c r="C260" s="8"/>
      <c r="D260" s="8"/>
      <c r="E260" s="8"/>
      <c r="F260" s="8"/>
      <c r="G260" s="21"/>
      <c r="H260" s="21"/>
      <c r="I260" s="21"/>
      <c r="J260" s="14"/>
    </row>
    <row r="261" spans="1:10" x14ac:dyDescent="0.25">
      <c r="A261" s="28"/>
      <c r="B261" s="8"/>
      <c r="C261" s="8"/>
      <c r="D261" s="8"/>
      <c r="E261" s="8"/>
      <c r="F261" s="11"/>
      <c r="G261" s="14"/>
      <c r="H261" s="14"/>
      <c r="I261" s="14"/>
      <c r="J261" s="14"/>
    </row>
    <row r="262" spans="1:10" x14ac:dyDescent="0.25">
      <c r="A262" s="28"/>
      <c r="B262" s="8"/>
      <c r="C262" s="8"/>
      <c r="D262" s="8"/>
      <c r="E262" s="8"/>
      <c r="F262" s="11"/>
      <c r="G262" s="14"/>
      <c r="H262" s="14"/>
      <c r="I262" s="14"/>
      <c r="J262" s="14"/>
    </row>
    <row r="263" spans="1:10" x14ac:dyDescent="0.25">
      <c r="A263" s="8"/>
      <c r="B263" s="8"/>
      <c r="C263" s="8"/>
      <c r="D263" s="8"/>
      <c r="E263" s="8"/>
      <c r="F263" s="8"/>
      <c r="G263" s="14"/>
      <c r="H263" s="14"/>
      <c r="I263" s="14"/>
      <c r="J263" s="14"/>
    </row>
    <row r="264" spans="1:10" x14ac:dyDescent="0.25">
      <c r="A264" s="8"/>
      <c r="B264" s="8"/>
      <c r="C264" s="8"/>
      <c r="D264" s="8"/>
      <c r="E264" s="8"/>
      <c r="F264" s="12" t="s">
        <v>14</v>
      </c>
      <c r="G264" s="13">
        <f>SUM(G245:G263)</f>
        <v>150</v>
      </c>
      <c r="H264" s="14"/>
      <c r="I264" s="14"/>
      <c r="J264" s="14">
        <f>SUM(J245:J263)</f>
        <v>140</v>
      </c>
    </row>
    <row r="265" spans="1:10" x14ac:dyDescent="0.25">
      <c r="F265" s="12" t="s">
        <v>17</v>
      </c>
      <c r="G265" s="13">
        <f>G264*0.99</f>
        <v>148.5</v>
      </c>
    </row>
    <row r="266" spans="1:10" x14ac:dyDescent="0.25">
      <c r="F266" s="295" t="s">
        <v>18</v>
      </c>
      <c r="G266" s="296"/>
      <c r="H266" s="296"/>
      <c r="I266" s="297"/>
      <c r="J266" s="30">
        <f>G265-J264</f>
        <v>8.5</v>
      </c>
    </row>
  </sheetData>
  <mergeCells count="20">
    <mergeCell ref="F212:I212"/>
    <mergeCell ref="B162:E162"/>
    <mergeCell ref="F185:I185"/>
    <mergeCell ref="B243:E243"/>
    <mergeCell ref="F266:I266"/>
    <mergeCell ref="B216:E216"/>
    <mergeCell ref="F239:I239"/>
    <mergeCell ref="B189:E189"/>
    <mergeCell ref="B136:E136"/>
    <mergeCell ref="F159:I159"/>
    <mergeCell ref="B1:E1"/>
    <mergeCell ref="F24:I24"/>
    <mergeCell ref="B29:E29"/>
    <mergeCell ref="F52:I52"/>
    <mergeCell ref="B56:E56"/>
    <mergeCell ref="B82:E82"/>
    <mergeCell ref="F105:I105"/>
    <mergeCell ref="B108:E108"/>
    <mergeCell ref="F131:I131"/>
    <mergeCell ref="F79:I79"/>
  </mergeCells>
  <pageMargins left="0.7" right="0.7" top="0.75" bottom="0.75" header="0.3" footer="0.3"/>
  <pageSetup paperSize="9" orientation="landscape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AG164"/>
  <sheetViews>
    <sheetView topLeftCell="F103" zoomScaleNormal="100" workbookViewId="0">
      <selection activeCell="R114" sqref="R114"/>
    </sheetView>
  </sheetViews>
  <sheetFormatPr baseColWidth="10" defaultRowHeight="15" x14ac:dyDescent="0.25"/>
  <cols>
    <col min="2" max="2" width="20.71093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" x14ac:dyDescent="0.35">
      <c r="B1" s="301" t="s">
        <v>24</v>
      </c>
      <c r="C1" s="301"/>
      <c r="D1" s="301"/>
      <c r="E1" s="301"/>
      <c r="N1" s="301" t="s">
        <v>87</v>
      </c>
      <c r="O1" s="301"/>
      <c r="P1" s="301"/>
      <c r="Q1" s="301"/>
    </row>
    <row r="2" spans="1:22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x14ac:dyDescent="0.25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2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2">
        <v>464</v>
      </c>
      <c r="V3" s="14">
        <v>120</v>
      </c>
    </row>
    <row r="4" spans="1:22" x14ac:dyDescent="0.25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2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2">
        <v>464</v>
      </c>
      <c r="V4" s="14">
        <v>120</v>
      </c>
    </row>
    <row r="5" spans="1:22" x14ac:dyDescent="0.25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2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2">
        <v>464</v>
      </c>
      <c r="V5" s="14">
        <v>120</v>
      </c>
    </row>
    <row r="6" spans="1:22" x14ac:dyDescent="0.25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2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x14ac:dyDescent="0.25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2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x14ac:dyDescent="0.25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x14ac:dyDescent="0.25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x14ac:dyDescent="0.25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x14ac:dyDescent="0.25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x14ac:dyDescent="0.25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x14ac:dyDescent="0.25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x14ac:dyDescent="0.25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x14ac:dyDescent="0.25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x14ac:dyDescent="0.25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x14ac:dyDescent="0.25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x14ac:dyDescent="0.25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x14ac:dyDescent="0.25">
      <c r="F24" s="295" t="s">
        <v>18</v>
      </c>
      <c r="G24" s="296"/>
      <c r="H24" s="296"/>
      <c r="I24" s="297"/>
      <c r="J24" s="30">
        <f>G23-J22</f>
        <v>43.5</v>
      </c>
      <c r="R24" s="295" t="s">
        <v>18</v>
      </c>
      <c r="S24" s="296"/>
      <c r="T24" s="296"/>
      <c r="U24" s="297"/>
      <c r="V24" s="30">
        <f>S23-V22</f>
        <v>26.100000000000023</v>
      </c>
    </row>
    <row r="29" spans="1:22" ht="27" x14ac:dyDescent="0.35">
      <c r="B29" s="301" t="s">
        <v>88</v>
      </c>
      <c r="C29" s="301"/>
      <c r="D29" s="301"/>
      <c r="E29" s="301"/>
      <c r="N29" s="301" t="s">
        <v>89</v>
      </c>
      <c r="O29" s="301"/>
      <c r="P29" s="301"/>
      <c r="Q29" s="301"/>
    </row>
    <row r="30" spans="1:22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2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73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2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74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2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74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2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74">
        <v>531</v>
      </c>
      <c r="V34" s="14">
        <v>120</v>
      </c>
      <c r="X34" s="1"/>
      <c r="AC34" s="154"/>
      <c r="AD34" s="161"/>
      <c r="AE34" s="161"/>
      <c r="AF34" s="161"/>
      <c r="AG34" s="161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2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74">
        <v>531</v>
      </c>
      <c r="V35" s="14">
        <v>120</v>
      </c>
      <c r="X35" s="1"/>
      <c r="AC35" s="154"/>
      <c r="AD35" s="161"/>
      <c r="AE35" s="161"/>
      <c r="AF35" s="161"/>
      <c r="AG35" s="161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2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73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2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75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2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2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54"/>
      <c r="AD39" s="161"/>
      <c r="AE39" s="161"/>
      <c r="AF39" s="161"/>
      <c r="AG39" s="161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54"/>
      <c r="AD40" s="161"/>
      <c r="AE40" s="161"/>
      <c r="AF40" s="161"/>
      <c r="AG40" s="161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54"/>
      <c r="AD41" s="161"/>
      <c r="AE41" s="161"/>
      <c r="AF41" s="161"/>
      <c r="AG41" s="161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54"/>
      <c r="AD42" s="161"/>
      <c r="AE42" s="161"/>
      <c r="AF42" s="161"/>
      <c r="AG42" s="161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295" t="s">
        <v>18</v>
      </c>
      <c r="G52" s="296"/>
      <c r="H52" s="296"/>
      <c r="I52" s="297"/>
      <c r="J52" s="30">
        <f>G51-J50</f>
        <v>92.650000000000091</v>
      </c>
      <c r="R52" s="295" t="s">
        <v>18</v>
      </c>
      <c r="S52" s="296"/>
      <c r="T52" s="296"/>
      <c r="U52" s="297"/>
      <c r="V52" s="30">
        <f>S51-V50</f>
        <v>83.200000000000045</v>
      </c>
    </row>
    <row r="57" spans="1:22" ht="27" x14ac:dyDescent="0.35">
      <c r="B57" s="301" t="s">
        <v>97</v>
      </c>
      <c r="C57" s="301"/>
      <c r="D57" s="301"/>
      <c r="E57" s="301"/>
      <c r="N57" s="301" t="s">
        <v>91</v>
      </c>
      <c r="O57" s="301"/>
      <c r="P57" s="301"/>
      <c r="Q57" s="301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92">
        <v>570</v>
      </c>
      <c r="J59" s="14">
        <v>120</v>
      </c>
      <c r="M59" s="7">
        <v>45087</v>
      </c>
      <c r="N59" s="8" t="s">
        <v>571</v>
      </c>
      <c r="O59" s="8" t="s">
        <v>126</v>
      </c>
      <c r="P59" s="8" t="s">
        <v>626</v>
      </c>
      <c r="Q59" s="8" t="s">
        <v>131</v>
      </c>
      <c r="R59" s="11">
        <v>69702</v>
      </c>
      <c r="S59" s="14">
        <v>130</v>
      </c>
      <c r="T59" s="14"/>
      <c r="U59" s="14"/>
      <c r="V59" s="14">
        <v>120</v>
      </c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92">
        <v>570</v>
      </c>
      <c r="J60" s="14">
        <v>120</v>
      </c>
      <c r="M60" s="7">
        <v>45093</v>
      </c>
      <c r="N60" s="8" t="s">
        <v>236</v>
      </c>
      <c r="O60" s="8" t="s">
        <v>283</v>
      </c>
      <c r="P60" s="8" t="s">
        <v>626</v>
      </c>
      <c r="Q60" s="8" t="s">
        <v>131</v>
      </c>
      <c r="R60" s="11">
        <v>69740</v>
      </c>
      <c r="S60" s="14">
        <v>130</v>
      </c>
      <c r="T60" s="14"/>
      <c r="U60" s="14"/>
      <c r="V60" s="14">
        <v>115</v>
      </c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92">
        <v>570</v>
      </c>
      <c r="J61" s="14">
        <v>120</v>
      </c>
      <c r="M61" s="7">
        <v>45096</v>
      </c>
      <c r="N61" s="8" t="s">
        <v>212</v>
      </c>
      <c r="O61" s="8" t="s">
        <v>117</v>
      </c>
      <c r="P61" s="8" t="s">
        <v>626</v>
      </c>
      <c r="Q61" s="8" t="s">
        <v>131</v>
      </c>
      <c r="R61" s="11">
        <v>69757</v>
      </c>
      <c r="S61" s="14">
        <v>130</v>
      </c>
      <c r="T61" s="14"/>
      <c r="U61" s="14"/>
      <c r="V61" s="14">
        <v>120</v>
      </c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92">
        <v>570</v>
      </c>
      <c r="J62" s="14">
        <v>120</v>
      </c>
      <c r="M62" s="7">
        <v>45098</v>
      </c>
      <c r="N62" s="8" t="s">
        <v>344</v>
      </c>
      <c r="O62" s="8" t="s">
        <v>181</v>
      </c>
      <c r="P62" s="8" t="s">
        <v>626</v>
      </c>
      <c r="Q62" s="8" t="s">
        <v>648</v>
      </c>
      <c r="R62" s="11">
        <v>69777</v>
      </c>
      <c r="S62" s="14">
        <v>130</v>
      </c>
      <c r="T62" s="14"/>
      <c r="U62" s="14"/>
      <c r="V62" s="14">
        <v>120</v>
      </c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92">
        <v>570</v>
      </c>
      <c r="J63" s="14">
        <v>120</v>
      </c>
      <c r="M63" s="7">
        <v>45100</v>
      </c>
      <c r="N63" s="8" t="s">
        <v>125</v>
      </c>
      <c r="O63" s="8" t="s">
        <v>133</v>
      </c>
      <c r="P63" s="8" t="s">
        <v>626</v>
      </c>
      <c r="Q63" s="8" t="s">
        <v>131</v>
      </c>
      <c r="R63" s="11">
        <v>69612</v>
      </c>
      <c r="S63" s="14">
        <v>130</v>
      </c>
      <c r="T63" s="14"/>
      <c r="U63" s="14"/>
      <c r="V63" s="14">
        <v>120</v>
      </c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92">
        <v>570</v>
      </c>
      <c r="J64" s="14">
        <v>120</v>
      </c>
      <c r="M64" s="7">
        <v>45103</v>
      </c>
      <c r="N64" s="8" t="s">
        <v>194</v>
      </c>
      <c r="O64" s="8" t="s">
        <v>139</v>
      </c>
      <c r="P64" s="8" t="s">
        <v>626</v>
      </c>
      <c r="Q64" s="8" t="s">
        <v>131</v>
      </c>
      <c r="R64" s="11">
        <v>69636</v>
      </c>
      <c r="S64" s="14">
        <v>130</v>
      </c>
      <c r="T64" s="14"/>
      <c r="U64" s="14"/>
      <c r="V64" s="14">
        <v>120</v>
      </c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92">
        <v>570</v>
      </c>
      <c r="J65" s="14">
        <v>120</v>
      </c>
      <c r="M65" s="7">
        <v>45107</v>
      </c>
      <c r="N65" s="8" t="s">
        <v>212</v>
      </c>
      <c r="O65" s="8" t="s">
        <v>117</v>
      </c>
      <c r="P65" s="8" t="s">
        <v>626</v>
      </c>
      <c r="Q65" s="8" t="s">
        <v>131</v>
      </c>
      <c r="R65" s="11"/>
      <c r="S65" s="14">
        <v>130</v>
      </c>
      <c r="T65" s="14"/>
      <c r="U65" s="14"/>
      <c r="V65" s="14">
        <v>120</v>
      </c>
    </row>
    <row r="66" spans="1:22" x14ac:dyDescent="0.25">
      <c r="A66" s="7">
        <v>45077</v>
      </c>
      <c r="B66" s="8" t="s">
        <v>138</v>
      </c>
      <c r="C66" s="8" t="s">
        <v>139</v>
      </c>
      <c r="D66" s="8" t="s">
        <v>291</v>
      </c>
      <c r="E66" s="8" t="s">
        <v>131</v>
      </c>
      <c r="F66" s="11">
        <v>52132</v>
      </c>
      <c r="G66" s="14">
        <v>130</v>
      </c>
      <c r="H66" s="14"/>
      <c r="I66" s="92">
        <v>570</v>
      </c>
      <c r="J66" s="14">
        <v>120</v>
      </c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92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1040</v>
      </c>
      <c r="H78" s="14"/>
      <c r="I78" s="14"/>
      <c r="J78" s="14">
        <f>SUM(J59:J77)</f>
        <v>960</v>
      </c>
      <c r="M78" s="8"/>
      <c r="N78" s="8"/>
      <c r="O78" s="8"/>
      <c r="P78" s="8"/>
      <c r="Q78" s="8"/>
      <c r="R78" s="12" t="s">
        <v>14</v>
      </c>
      <c r="S78" s="13">
        <f>SUM(S59:S77)</f>
        <v>910</v>
      </c>
      <c r="T78" s="14"/>
      <c r="U78" s="14"/>
      <c r="V78" s="14">
        <f>SUM(V59:V77)</f>
        <v>835</v>
      </c>
    </row>
    <row r="79" spans="1:22" x14ac:dyDescent="0.25">
      <c r="F79" s="12" t="s">
        <v>17</v>
      </c>
      <c r="G79" s="13">
        <f>G78*0.99</f>
        <v>1029.5999999999999</v>
      </c>
      <c r="R79" s="12" t="s">
        <v>17</v>
      </c>
      <c r="S79" s="13">
        <f>S78*0.99</f>
        <v>900.9</v>
      </c>
    </row>
    <row r="80" spans="1:22" x14ac:dyDescent="0.25">
      <c r="F80" s="295" t="s">
        <v>18</v>
      </c>
      <c r="G80" s="296"/>
      <c r="H80" s="296"/>
      <c r="I80" s="297"/>
      <c r="J80" s="30">
        <f>G79-J78</f>
        <v>69.599999999999909</v>
      </c>
      <c r="R80" s="295" t="s">
        <v>18</v>
      </c>
      <c r="S80" s="296"/>
      <c r="T80" s="296"/>
      <c r="U80" s="297"/>
      <c r="V80" s="30">
        <f>S79-V78</f>
        <v>65.899999999999977</v>
      </c>
    </row>
    <row r="84" spans="1:22" ht="27" x14ac:dyDescent="0.35">
      <c r="B84" s="301" t="s">
        <v>92</v>
      </c>
      <c r="C84" s="301"/>
      <c r="D84" s="301"/>
      <c r="E84" s="301"/>
      <c r="N84" s="301" t="s">
        <v>93</v>
      </c>
      <c r="O84" s="301"/>
      <c r="P84" s="301"/>
      <c r="Q84" s="301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 t="s">
        <v>795</v>
      </c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>
        <v>45115</v>
      </c>
      <c r="B86" s="8" t="s">
        <v>149</v>
      </c>
      <c r="C86" s="8" t="s">
        <v>136</v>
      </c>
      <c r="D86" s="8" t="s">
        <v>692</v>
      </c>
      <c r="E86" s="8" t="s">
        <v>217</v>
      </c>
      <c r="F86" s="11">
        <v>1814</v>
      </c>
      <c r="G86" s="14">
        <v>130</v>
      </c>
      <c r="H86" s="14"/>
      <c r="I86" s="92">
        <v>648</v>
      </c>
      <c r="J86" s="14">
        <v>120</v>
      </c>
      <c r="M86" s="7">
        <v>45145</v>
      </c>
      <c r="N86" s="8" t="s">
        <v>123</v>
      </c>
      <c r="O86" s="8" t="s">
        <v>141</v>
      </c>
      <c r="P86" s="8" t="s">
        <v>291</v>
      </c>
      <c r="Q86" s="8" t="s">
        <v>131</v>
      </c>
      <c r="R86" s="11">
        <v>2345</v>
      </c>
      <c r="S86" s="14">
        <v>130</v>
      </c>
      <c r="T86" s="14"/>
      <c r="U86" s="175">
        <v>672</v>
      </c>
      <c r="V86" s="14">
        <v>120</v>
      </c>
    </row>
    <row r="87" spans="1:22" x14ac:dyDescent="0.25">
      <c r="A87" s="7">
        <v>45115</v>
      </c>
      <c r="B87" s="8" t="s">
        <v>119</v>
      </c>
      <c r="C87" s="8" t="s">
        <v>122</v>
      </c>
      <c r="D87" s="8" t="s">
        <v>692</v>
      </c>
      <c r="E87" s="8" t="s">
        <v>217</v>
      </c>
      <c r="F87" s="11">
        <v>1813</v>
      </c>
      <c r="G87" s="14">
        <v>130</v>
      </c>
      <c r="H87" s="14"/>
      <c r="I87" s="92">
        <v>648</v>
      </c>
      <c r="J87" s="14">
        <v>120</v>
      </c>
      <c r="M87" s="7">
        <v>45147</v>
      </c>
      <c r="N87" s="8" t="s">
        <v>135</v>
      </c>
      <c r="O87" s="8" t="s">
        <v>136</v>
      </c>
      <c r="P87" s="8" t="s">
        <v>291</v>
      </c>
      <c r="Q87" s="8" t="s">
        <v>131</v>
      </c>
      <c r="R87" s="11">
        <v>2421</v>
      </c>
      <c r="S87" s="14">
        <v>130</v>
      </c>
      <c r="T87" s="14"/>
      <c r="U87" s="175">
        <v>672</v>
      </c>
      <c r="V87" s="14">
        <v>120</v>
      </c>
    </row>
    <row r="88" spans="1:22" x14ac:dyDescent="0.25">
      <c r="A88" s="7">
        <v>45121</v>
      </c>
      <c r="B88" s="8" t="s">
        <v>341</v>
      </c>
      <c r="C88" s="8" t="s">
        <v>109</v>
      </c>
      <c r="D88" s="8" t="s">
        <v>692</v>
      </c>
      <c r="E88" s="8" t="s">
        <v>217</v>
      </c>
      <c r="F88" s="11">
        <v>1894</v>
      </c>
      <c r="G88" s="14">
        <v>130</v>
      </c>
      <c r="H88" s="14"/>
      <c r="I88" s="92">
        <v>648</v>
      </c>
      <c r="J88" s="14">
        <v>120</v>
      </c>
      <c r="M88" s="7">
        <v>45154</v>
      </c>
      <c r="N88" s="8" t="s">
        <v>212</v>
      </c>
      <c r="O88" s="8" t="s">
        <v>117</v>
      </c>
      <c r="P88" s="8" t="s">
        <v>291</v>
      </c>
      <c r="Q88" s="8" t="s">
        <v>131</v>
      </c>
      <c r="R88" s="11">
        <v>2570</v>
      </c>
      <c r="S88" s="14">
        <v>130</v>
      </c>
      <c r="T88" s="14"/>
      <c r="U88" s="175">
        <v>672</v>
      </c>
      <c r="V88" s="14">
        <v>120</v>
      </c>
    </row>
    <row r="89" spans="1:22" x14ac:dyDescent="0.25">
      <c r="A89" s="7">
        <v>45122</v>
      </c>
      <c r="B89" s="8" t="s">
        <v>570</v>
      </c>
      <c r="C89" s="8" t="s">
        <v>126</v>
      </c>
      <c r="D89" s="8" t="s">
        <v>692</v>
      </c>
      <c r="E89" s="8" t="s">
        <v>217</v>
      </c>
      <c r="F89" s="11">
        <v>1907</v>
      </c>
      <c r="G89" s="14">
        <v>130</v>
      </c>
      <c r="H89" s="14"/>
      <c r="I89" s="92">
        <v>648</v>
      </c>
      <c r="J89" s="14">
        <v>120</v>
      </c>
      <c r="M89" s="7">
        <v>45163</v>
      </c>
      <c r="N89" s="8" t="s">
        <v>344</v>
      </c>
      <c r="O89" s="8" t="s">
        <v>117</v>
      </c>
      <c r="P89" s="8" t="s">
        <v>291</v>
      </c>
      <c r="Q89" s="8" t="s">
        <v>131</v>
      </c>
      <c r="R89" s="11">
        <v>2810</v>
      </c>
      <c r="S89" s="14">
        <v>130</v>
      </c>
      <c r="T89" s="14"/>
      <c r="U89" s="175">
        <v>672</v>
      </c>
      <c r="V89" s="14">
        <v>120</v>
      </c>
    </row>
    <row r="90" spans="1:22" x14ac:dyDescent="0.25">
      <c r="A90" s="7">
        <v>45128</v>
      </c>
      <c r="B90" s="8" t="s">
        <v>125</v>
      </c>
      <c r="C90" s="8" t="s">
        <v>133</v>
      </c>
      <c r="D90" s="8" t="s">
        <v>692</v>
      </c>
      <c r="E90" s="8" t="s">
        <v>217</v>
      </c>
      <c r="F90" s="11">
        <v>65924</v>
      </c>
      <c r="G90" s="14">
        <v>130</v>
      </c>
      <c r="H90" s="14"/>
      <c r="I90" s="92">
        <v>648</v>
      </c>
      <c r="J90" s="14">
        <v>120</v>
      </c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 t="s">
        <v>737</v>
      </c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650</v>
      </c>
      <c r="H105" s="14"/>
      <c r="I105" s="14"/>
      <c r="J105" s="14">
        <f>SUM(J86:J104)</f>
        <v>600</v>
      </c>
      <c r="M105" s="8"/>
      <c r="N105" s="8"/>
      <c r="O105" s="8"/>
      <c r="P105" s="8"/>
      <c r="Q105" s="8"/>
      <c r="R105" s="12" t="s">
        <v>14</v>
      </c>
      <c r="S105" s="13">
        <f>SUM(S86:S104)</f>
        <v>520</v>
      </c>
      <c r="T105" s="14"/>
      <c r="U105" s="14"/>
      <c r="V105" s="14">
        <f>SUM(V86:V104)</f>
        <v>480</v>
      </c>
    </row>
    <row r="106" spans="1:22" x14ac:dyDescent="0.25">
      <c r="F106" s="12" t="s">
        <v>17</v>
      </c>
      <c r="G106" s="13">
        <f>G105*0.99</f>
        <v>643.5</v>
      </c>
      <c r="R106" s="12" t="s">
        <v>17</v>
      </c>
      <c r="S106" s="13">
        <f>S105*0.99</f>
        <v>514.79999999999995</v>
      </c>
    </row>
    <row r="107" spans="1:22" x14ac:dyDescent="0.25">
      <c r="F107" s="295" t="s">
        <v>18</v>
      </c>
      <c r="G107" s="296"/>
      <c r="H107" s="296"/>
      <c r="I107" s="297"/>
      <c r="J107" s="30">
        <f>G106-J105</f>
        <v>43.5</v>
      </c>
      <c r="R107" s="295" t="s">
        <v>18</v>
      </c>
      <c r="S107" s="296"/>
      <c r="T107" s="296"/>
      <c r="U107" s="297"/>
      <c r="V107" s="30">
        <f>S106-V105</f>
        <v>34.799999999999955</v>
      </c>
    </row>
    <row r="112" spans="1:22" ht="27" x14ac:dyDescent="0.35">
      <c r="B112" s="301" t="s">
        <v>94</v>
      </c>
      <c r="C112" s="301"/>
      <c r="D112" s="301"/>
      <c r="E112" s="301"/>
      <c r="N112" s="301" t="s">
        <v>99</v>
      </c>
      <c r="O112" s="301"/>
      <c r="P112" s="301"/>
      <c r="Q112" s="301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/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>
        <v>45191</v>
      </c>
      <c r="B114" s="8" t="s">
        <v>777</v>
      </c>
      <c r="C114" s="8" t="s">
        <v>139</v>
      </c>
      <c r="D114" s="8" t="s">
        <v>924</v>
      </c>
      <c r="E114" s="8" t="s">
        <v>217</v>
      </c>
      <c r="F114" s="11">
        <v>3821</v>
      </c>
      <c r="G114" s="14">
        <v>130</v>
      </c>
      <c r="H114" s="14"/>
      <c r="I114" s="92">
        <v>726</v>
      </c>
      <c r="J114" s="14">
        <v>120</v>
      </c>
      <c r="M114" s="7">
        <v>45200</v>
      </c>
      <c r="N114" s="8" t="s">
        <v>423</v>
      </c>
      <c r="O114" s="8" t="s">
        <v>117</v>
      </c>
      <c r="P114" s="8" t="s">
        <v>951</v>
      </c>
      <c r="Q114" s="8" t="s">
        <v>501</v>
      </c>
      <c r="R114" s="11">
        <v>4057</v>
      </c>
      <c r="S114" s="14">
        <v>80</v>
      </c>
      <c r="T114" s="14"/>
      <c r="U114" s="14"/>
      <c r="V114" s="14">
        <v>75</v>
      </c>
    </row>
    <row r="115" spans="1:22" x14ac:dyDescent="0.25">
      <c r="A115" s="7">
        <v>45198</v>
      </c>
      <c r="B115" s="8" t="s">
        <v>916</v>
      </c>
      <c r="C115" s="8" t="s">
        <v>213</v>
      </c>
      <c r="D115" s="8" t="s">
        <v>924</v>
      </c>
      <c r="E115" s="8" t="s">
        <v>217</v>
      </c>
      <c r="F115" s="11">
        <v>3965</v>
      </c>
      <c r="G115" s="14">
        <v>130</v>
      </c>
      <c r="H115" s="14"/>
      <c r="I115" s="92">
        <v>726</v>
      </c>
      <c r="J115" s="14">
        <v>120</v>
      </c>
      <c r="M115" s="7">
        <v>45203</v>
      </c>
      <c r="N115" s="8" t="s">
        <v>916</v>
      </c>
      <c r="O115" s="8" t="s">
        <v>213</v>
      </c>
      <c r="P115" s="8" t="s">
        <v>951</v>
      </c>
      <c r="Q115" s="8" t="s">
        <v>217</v>
      </c>
      <c r="R115" s="11">
        <v>4155</v>
      </c>
      <c r="S115" s="14">
        <v>130</v>
      </c>
      <c r="T115" s="14"/>
      <c r="U115" s="14"/>
      <c r="V115" s="14">
        <v>120</v>
      </c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92"/>
      <c r="J116" s="14"/>
      <c r="M116" s="7">
        <v>45204</v>
      </c>
      <c r="N116" s="8" t="s">
        <v>916</v>
      </c>
      <c r="O116" s="8" t="s">
        <v>213</v>
      </c>
      <c r="P116" s="8" t="s">
        <v>951</v>
      </c>
      <c r="Q116" s="8" t="s">
        <v>217</v>
      </c>
      <c r="R116" s="11">
        <v>4210</v>
      </c>
      <c r="S116" s="14">
        <v>130</v>
      </c>
      <c r="T116" s="14"/>
      <c r="U116" s="14"/>
      <c r="V116" s="14">
        <v>120</v>
      </c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/>
      <c r="N117" s="8"/>
      <c r="O117" s="8"/>
      <c r="P117" s="8"/>
      <c r="Q117" s="8"/>
      <c r="R117" s="11"/>
      <c r="S117" s="14"/>
      <c r="T117" s="14"/>
      <c r="U117" s="14"/>
      <c r="V117" s="14"/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/>
      <c r="N118" s="8"/>
      <c r="O118" s="8"/>
      <c r="P118" s="8"/>
      <c r="Q118" s="8"/>
      <c r="R118" s="11"/>
      <c r="S118" s="14"/>
      <c r="T118" s="14"/>
      <c r="U118" s="14"/>
      <c r="V118" s="14"/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/>
      <c r="N119" s="8"/>
      <c r="O119" s="8"/>
      <c r="P119" s="8"/>
      <c r="Q119" s="8"/>
      <c r="R119" s="11"/>
      <c r="S119" s="14"/>
      <c r="T119" s="14"/>
      <c r="U119" s="14"/>
      <c r="V119" s="14"/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/>
      <c r="N120" s="8"/>
      <c r="O120" s="8"/>
      <c r="P120" s="8"/>
      <c r="Q120" s="8"/>
      <c r="R120" s="11"/>
      <c r="S120" s="14"/>
      <c r="T120" s="14"/>
      <c r="U120" s="14"/>
      <c r="V120" s="14"/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/>
      <c r="N121" s="8"/>
      <c r="O121" s="8"/>
      <c r="P121" s="8"/>
      <c r="Q121" s="8"/>
      <c r="R121" s="11"/>
      <c r="S121" s="14"/>
      <c r="T121" s="14"/>
      <c r="U121" s="14"/>
      <c r="V121" s="14"/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/>
      <c r="N122" s="8"/>
      <c r="O122" s="8"/>
      <c r="P122" s="8"/>
      <c r="Q122" s="8"/>
      <c r="R122" s="11"/>
      <c r="S122" s="14"/>
      <c r="T122" s="14"/>
      <c r="U122" s="14"/>
      <c r="V122" s="14"/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/>
      <c r="N123" s="8"/>
      <c r="O123" s="8"/>
      <c r="P123" s="8"/>
      <c r="Q123" s="8"/>
      <c r="R123" s="11"/>
      <c r="S123" s="14"/>
      <c r="T123" s="14"/>
      <c r="U123" s="14"/>
      <c r="V123" s="14"/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260</v>
      </c>
      <c r="H133" s="14"/>
      <c r="I133" s="14"/>
      <c r="J133" s="14">
        <f>SUM(J114:J132)</f>
        <v>240</v>
      </c>
      <c r="M133" s="8"/>
      <c r="N133" s="8"/>
      <c r="O133" s="8"/>
      <c r="P133" s="8"/>
      <c r="Q133" s="8"/>
      <c r="R133" s="12" t="s">
        <v>14</v>
      </c>
      <c r="S133" s="13">
        <f>SUM(S114:S132)</f>
        <v>340</v>
      </c>
      <c r="T133" s="14"/>
      <c r="U133" s="14"/>
      <c r="V133" s="14">
        <f>SUM(V114:V132)</f>
        <v>315</v>
      </c>
    </row>
    <row r="134" spans="1:22" x14ac:dyDescent="0.25">
      <c r="F134" s="12" t="s">
        <v>17</v>
      </c>
      <c r="G134" s="13">
        <f>G133*0.99</f>
        <v>257.39999999999998</v>
      </c>
      <c r="R134" s="12" t="s">
        <v>17</v>
      </c>
      <c r="S134" s="13">
        <f>S133*0.99</f>
        <v>336.6</v>
      </c>
    </row>
    <row r="135" spans="1:22" x14ac:dyDescent="0.25">
      <c r="F135" s="295" t="s">
        <v>18</v>
      </c>
      <c r="G135" s="296"/>
      <c r="H135" s="296"/>
      <c r="I135" s="297"/>
      <c r="J135" s="30">
        <f>G134-J133</f>
        <v>17.399999999999977</v>
      </c>
      <c r="R135" s="295" t="s">
        <v>18</v>
      </c>
      <c r="S135" s="296"/>
      <c r="T135" s="296"/>
      <c r="U135" s="297"/>
      <c r="V135" s="30">
        <f>S134-V133</f>
        <v>21.600000000000023</v>
      </c>
    </row>
    <row r="141" spans="1:22" ht="27" x14ac:dyDescent="0.35">
      <c r="B141" s="301" t="s">
        <v>96</v>
      </c>
      <c r="C141" s="301"/>
      <c r="D141" s="301"/>
      <c r="E141" s="301"/>
      <c r="N141" s="301" t="s">
        <v>0</v>
      </c>
      <c r="O141" s="301"/>
      <c r="P141" s="301"/>
      <c r="Q141" s="301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/>
      <c r="B147" s="8"/>
      <c r="C147" s="8"/>
      <c r="D147" s="8"/>
      <c r="E147" s="8"/>
      <c r="F147" s="11"/>
      <c r="G147" s="14"/>
      <c r="H147" s="14"/>
      <c r="I147" s="14"/>
      <c r="J147" s="14"/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/>
      <c r="B148" s="8"/>
      <c r="C148" s="8"/>
      <c r="D148" s="8"/>
      <c r="E148" s="8"/>
      <c r="F148" s="11"/>
      <c r="G148" s="14"/>
      <c r="H148" s="14"/>
      <c r="I148" s="14"/>
      <c r="J148" s="14"/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/>
      <c r="B149" s="8"/>
      <c r="C149" s="8"/>
      <c r="D149" s="8"/>
      <c r="E149" s="8"/>
      <c r="F149" s="11"/>
      <c r="G149" s="14"/>
      <c r="H149" s="14"/>
      <c r="I149" s="14"/>
      <c r="J149" s="14"/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/>
      <c r="B150" s="8"/>
      <c r="C150" s="8"/>
      <c r="D150" s="8"/>
      <c r="E150" s="8"/>
      <c r="F150" s="11"/>
      <c r="G150" s="14"/>
      <c r="H150" s="14"/>
      <c r="I150" s="14"/>
      <c r="J150" s="14"/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/>
      <c r="B151" s="8"/>
      <c r="C151" s="8"/>
      <c r="D151" s="8"/>
      <c r="E151" s="8"/>
      <c r="F151" s="11"/>
      <c r="G151" s="14"/>
      <c r="H151" s="14"/>
      <c r="I151" s="14"/>
      <c r="J151" s="14"/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/>
      <c r="B152" s="8"/>
      <c r="C152" s="8"/>
      <c r="D152" s="8"/>
      <c r="E152" s="8"/>
      <c r="F152" s="11"/>
      <c r="G152" s="14"/>
      <c r="H152" s="14"/>
      <c r="I152" s="14"/>
      <c r="J152" s="14"/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14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0</v>
      </c>
      <c r="H162" s="14"/>
      <c r="I162" s="14"/>
      <c r="J162" s="14">
        <f>SUM(J143:J161)</f>
        <v>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0</v>
      </c>
      <c r="R163" s="12" t="s">
        <v>17</v>
      </c>
      <c r="S163" s="13">
        <f>S162*0.99</f>
        <v>0</v>
      </c>
    </row>
    <row r="164" spans="1:22" x14ac:dyDescent="0.25">
      <c r="F164" s="295" t="s">
        <v>18</v>
      </c>
      <c r="G164" s="296"/>
      <c r="H164" s="296"/>
      <c r="I164" s="297"/>
      <c r="J164" s="30">
        <f>G163-J162</f>
        <v>0</v>
      </c>
      <c r="R164" s="295" t="s">
        <v>18</v>
      </c>
      <c r="S164" s="296"/>
      <c r="T164" s="296"/>
      <c r="U164" s="297"/>
      <c r="V164" s="30">
        <f>S163-V162</f>
        <v>0</v>
      </c>
    </row>
  </sheetData>
  <mergeCells count="24">
    <mergeCell ref="B1:E1"/>
    <mergeCell ref="F24:I24"/>
    <mergeCell ref="N1:Q1"/>
    <mergeCell ref="R24:U24"/>
    <mergeCell ref="B29:E29"/>
    <mergeCell ref="N29:Q29"/>
    <mergeCell ref="F52:I52"/>
    <mergeCell ref="R52:U52"/>
    <mergeCell ref="B57:E57"/>
    <mergeCell ref="N57:Q57"/>
    <mergeCell ref="F80:I80"/>
    <mergeCell ref="R80:U80"/>
    <mergeCell ref="B84:E84"/>
    <mergeCell ref="N84:Q84"/>
    <mergeCell ref="F107:I107"/>
    <mergeCell ref="R107:U107"/>
    <mergeCell ref="B112:E112"/>
    <mergeCell ref="N112:Q112"/>
    <mergeCell ref="F135:I135"/>
    <mergeCell ref="R135:U135"/>
    <mergeCell ref="B141:E141"/>
    <mergeCell ref="N141:Q141"/>
    <mergeCell ref="F164:I164"/>
    <mergeCell ref="R164:U164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6600"/>
  </sheetPr>
  <dimension ref="A1:AD503"/>
  <sheetViews>
    <sheetView topLeftCell="N289" zoomScale="145" zoomScaleNormal="145" workbookViewId="0">
      <selection activeCell="U300" sqref="U300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5.140625" customWidth="1"/>
    <col min="6" max="6" width="15.42578125" customWidth="1"/>
    <col min="9" max="9" width="13" customWidth="1"/>
    <col min="10" max="10" width="12.5703125" customWidth="1"/>
    <col min="12" max="12" width="12" customWidth="1"/>
    <col min="13" max="13" width="18.85546875" customWidth="1"/>
    <col min="17" max="17" width="16.140625" customWidth="1"/>
    <col min="18" max="18" width="11.7109375" customWidth="1"/>
    <col min="20" max="20" width="13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6.25" x14ac:dyDescent="0.4">
      <c r="C1" s="302" t="s">
        <v>24</v>
      </c>
      <c r="D1" s="302"/>
      <c r="E1" s="302"/>
      <c r="N1" s="302" t="s">
        <v>87</v>
      </c>
      <c r="O1" s="302"/>
      <c r="P1" s="302"/>
    </row>
    <row r="2" spans="1:2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76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x14ac:dyDescent="0.25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2">
        <v>413</v>
      </c>
      <c r="I3" s="14">
        <v>150</v>
      </c>
      <c r="J3" s="77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99">
        <v>446</v>
      </c>
      <c r="T3" s="14">
        <v>150</v>
      </c>
    </row>
    <row r="4" spans="1:20" x14ac:dyDescent="0.25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3">
        <v>425</v>
      </c>
      <c r="I4" s="14">
        <v>150</v>
      </c>
      <c r="J4" s="77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99">
        <v>446</v>
      </c>
      <c r="T4" s="14">
        <v>150</v>
      </c>
    </row>
    <row r="5" spans="1:20" x14ac:dyDescent="0.25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3">
        <v>425</v>
      </c>
      <c r="I5" s="14">
        <v>150</v>
      </c>
      <c r="J5" s="77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99">
        <v>446</v>
      </c>
      <c r="T5" s="14">
        <v>200</v>
      </c>
    </row>
    <row r="6" spans="1:20" x14ac:dyDescent="0.25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3">
        <v>425</v>
      </c>
      <c r="I6" s="14">
        <v>200</v>
      </c>
      <c r="J6" s="77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99">
        <v>446</v>
      </c>
      <c r="T6" s="14">
        <v>150</v>
      </c>
    </row>
    <row r="7" spans="1:20" x14ac:dyDescent="0.25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3">
        <v>425</v>
      </c>
      <c r="I7" s="39">
        <v>200</v>
      </c>
      <c r="J7" s="77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99">
        <v>446</v>
      </c>
      <c r="T7" s="39">
        <v>150</v>
      </c>
    </row>
    <row r="8" spans="1:20" x14ac:dyDescent="0.25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3">
        <v>425</v>
      </c>
      <c r="I8" s="39">
        <v>200</v>
      </c>
      <c r="J8" s="77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99">
        <v>446</v>
      </c>
      <c r="T8" s="39">
        <v>150</v>
      </c>
    </row>
    <row r="9" spans="1:20" x14ac:dyDescent="0.25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3">
        <v>425</v>
      </c>
      <c r="I9" s="39">
        <v>200</v>
      </c>
      <c r="J9" s="77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99">
        <v>446</v>
      </c>
      <c r="T9" s="39">
        <v>200</v>
      </c>
    </row>
    <row r="10" spans="1:20" x14ac:dyDescent="0.25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3">
        <v>425</v>
      </c>
      <c r="I10" s="39">
        <v>150</v>
      </c>
      <c r="J10" s="77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06">
        <v>8028145674</v>
      </c>
      <c r="R10" s="39">
        <v>175</v>
      </c>
      <c r="S10" s="105">
        <v>462</v>
      </c>
      <c r="T10" s="39">
        <v>150</v>
      </c>
    </row>
    <row r="11" spans="1:20" x14ac:dyDescent="0.25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3">
        <v>425</v>
      </c>
      <c r="I11" s="39">
        <v>200</v>
      </c>
      <c r="J11" s="77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05">
        <v>462</v>
      </c>
      <c r="T11" s="39">
        <v>150</v>
      </c>
    </row>
    <row r="12" spans="1:20" x14ac:dyDescent="0.25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3">
        <v>425</v>
      </c>
      <c r="I12" s="39">
        <v>200</v>
      </c>
      <c r="J12" s="77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05">
        <v>462</v>
      </c>
      <c r="T12" s="39">
        <v>200</v>
      </c>
    </row>
    <row r="13" spans="1:20" x14ac:dyDescent="0.25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3">
        <v>425</v>
      </c>
      <c r="I13" s="39">
        <v>150</v>
      </c>
      <c r="J13" s="77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05">
        <v>462</v>
      </c>
      <c r="T13" s="39">
        <v>150</v>
      </c>
    </row>
    <row r="14" spans="1:20" x14ac:dyDescent="0.25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3">
        <v>425</v>
      </c>
      <c r="I14" s="39">
        <v>150</v>
      </c>
      <c r="J14" s="77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05">
        <v>462</v>
      </c>
      <c r="T14" s="39">
        <v>200</v>
      </c>
    </row>
    <row r="15" spans="1:20" x14ac:dyDescent="0.25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3">
        <v>425</v>
      </c>
      <c r="I15" s="39">
        <v>150</v>
      </c>
      <c r="J15" s="77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09">
        <v>461</v>
      </c>
      <c r="T15" s="39">
        <v>200</v>
      </c>
    </row>
    <row r="16" spans="1:20" x14ac:dyDescent="0.25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3">
        <v>425</v>
      </c>
      <c r="I16" s="39">
        <v>200</v>
      </c>
      <c r="J16" s="77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09">
        <v>461</v>
      </c>
      <c r="T16" s="39">
        <v>150</v>
      </c>
    </row>
    <row r="17" spans="1:20" x14ac:dyDescent="0.25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3">
        <v>425</v>
      </c>
      <c r="I17" s="39">
        <v>200</v>
      </c>
      <c r="J17" s="77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09">
        <v>461</v>
      </c>
      <c r="T17" s="39">
        <v>150</v>
      </c>
    </row>
    <row r="18" spans="1:20" x14ac:dyDescent="0.25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3">
        <v>425</v>
      </c>
      <c r="I18" s="39">
        <v>150</v>
      </c>
      <c r="J18" s="77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09">
        <v>461</v>
      </c>
      <c r="T18" s="39">
        <v>150</v>
      </c>
    </row>
    <row r="19" spans="1:20" x14ac:dyDescent="0.25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5">
        <v>428</v>
      </c>
      <c r="I19" s="39">
        <v>200</v>
      </c>
      <c r="J19" s="78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99">
        <v>475</v>
      </c>
      <c r="T19" s="39">
        <v>220</v>
      </c>
    </row>
    <row r="20" spans="1:20" x14ac:dyDescent="0.25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5">
        <v>428</v>
      </c>
      <c r="I20" s="39">
        <v>200</v>
      </c>
      <c r="J20" s="78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99">
        <v>475</v>
      </c>
      <c r="T20" s="39">
        <v>200</v>
      </c>
    </row>
    <row r="21" spans="1:20" x14ac:dyDescent="0.25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5">
        <v>428</v>
      </c>
      <c r="I21" s="39">
        <v>150</v>
      </c>
      <c r="J21" s="78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99">
        <v>475</v>
      </c>
      <c r="T21" s="39">
        <v>200</v>
      </c>
    </row>
    <row r="22" spans="1:20" x14ac:dyDescent="0.25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5">
        <v>428</v>
      </c>
      <c r="I22" s="39">
        <v>150</v>
      </c>
      <c r="J22" s="78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99">
        <v>475</v>
      </c>
      <c r="T22" s="39">
        <v>210</v>
      </c>
    </row>
    <row r="23" spans="1:20" x14ac:dyDescent="0.25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5">
        <v>428</v>
      </c>
      <c r="I23" s="39">
        <v>200</v>
      </c>
      <c r="J23" s="78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99">
        <v>475</v>
      </c>
      <c r="T23" s="39">
        <v>210</v>
      </c>
    </row>
    <row r="24" spans="1:20" x14ac:dyDescent="0.25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5">
        <v>428</v>
      </c>
      <c r="I24" s="39">
        <v>150</v>
      </c>
      <c r="J24" s="78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99">
        <v>475</v>
      </c>
      <c r="T24" s="39">
        <v>210</v>
      </c>
    </row>
    <row r="25" spans="1:20" x14ac:dyDescent="0.25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5">
        <v>428</v>
      </c>
      <c r="I25" s="39">
        <v>200</v>
      </c>
      <c r="J25" s="78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99">
        <v>475</v>
      </c>
      <c r="T25" s="39">
        <v>150</v>
      </c>
    </row>
    <row r="26" spans="1:20" x14ac:dyDescent="0.25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5">
        <v>428</v>
      </c>
      <c r="I26" s="39">
        <v>200</v>
      </c>
      <c r="J26" s="78"/>
      <c r="L26" s="37"/>
      <c r="M26" s="38"/>
      <c r="N26" s="38"/>
      <c r="O26" s="38"/>
      <c r="P26" s="38"/>
      <c r="Q26" s="38"/>
      <c r="R26" s="39"/>
      <c r="S26" s="39"/>
      <c r="T26" s="39"/>
    </row>
    <row r="27" spans="1:20" x14ac:dyDescent="0.25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5">
        <v>428</v>
      </c>
      <c r="I27" s="39">
        <v>150</v>
      </c>
      <c r="J27" s="78"/>
      <c r="L27" s="37"/>
      <c r="M27" s="38"/>
      <c r="N27" s="38"/>
      <c r="O27" s="38"/>
      <c r="P27" s="38"/>
      <c r="Q27" s="38"/>
      <c r="R27" s="39"/>
      <c r="S27" s="39"/>
      <c r="T27" s="39"/>
    </row>
    <row r="28" spans="1:20" x14ac:dyDescent="0.25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5">
        <v>428</v>
      </c>
      <c r="I28" s="39">
        <v>150</v>
      </c>
      <c r="J28" s="78"/>
      <c r="L28" s="37"/>
      <c r="M28" s="38"/>
      <c r="N28" s="38"/>
      <c r="O28" s="38"/>
      <c r="P28" s="38"/>
      <c r="Q28" s="38"/>
      <c r="R28" s="39"/>
      <c r="S28" s="39"/>
      <c r="T28" s="39"/>
    </row>
    <row r="29" spans="1:20" x14ac:dyDescent="0.25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3">
        <v>435</v>
      </c>
      <c r="I29" s="39">
        <v>200</v>
      </c>
      <c r="J29" s="78"/>
      <c r="L29" s="37"/>
      <c r="M29" s="38"/>
      <c r="N29" s="38"/>
      <c r="O29" s="38"/>
      <c r="P29" s="38"/>
      <c r="Q29" s="38"/>
      <c r="R29" s="39"/>
      <c r="S29" s="39"/>
      <c r="T29" s="39"/>
    </row>
    <row r="30" spans="1:20" x14ac:dyDescent="0.25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3">
        <v>435</v>
      </c>
      <c r="I30" s="39">
        <v>150</v>
      </c>
      <c r="J30" s="78"/>
      <c r="L30" s="37"/>
      <c r="M30" s="38"/>
      <c r="N30" s="38"/>
      <c r="O30" s="38"/>
      <c r="P30" s="38"/>
      <c r="Q30" s="38"/>
      <c r="R30" s="39"/>
      <c r="S30" s="39"/>
      <c r="T30" s="39"/>
    </row>
    <row r="31" spans="1:20" x14ac:dyDescent="0.25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3">
        <v>435</v>
      </c>
      <c r="I31" s="39">
        <v>200</v>
      </c>
      <c r="J31" s="78"/>
      <c r="L31" s="37"/>
      <c r="M31" s="38"/>
      <c r="N31" s="38"/>
      <c r="O31" s="38"/>
      <c r="P31" s="38"/>
      <c r="Q31" s="38"/>
      <c r="R31" s="39"/>
      <c r="S31" s="39"/>
      <c r="T31" s="39"/>
    </row>
    <row r="32" spans="1:20" x14ac:dyDescent="0.25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97">
        <v>442</v>
      </c>
      <c r="I32" s="39">
        <v>200</v>
      </c>
      <c r="J32" s="78"/>
      <c r="L32" s="37"/>
      <c r="M32" s="38"/>
      <c r="N32" s="38"/>
      <c r="O32" s="38"/>
      <c r="P32" s="38"/>
      <c r="Q32" s="38"/>
      <c r="R32" s="39"/>
      <c r="S32" s="39"/>
      <c r="T32" s="39"/>
    </row>
    <row r="33" spans="1:20" x14ac:dyDescent="0.25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97">
        <v>442</v>
      </c>
      <c r="I33" s="39">
        <v>150</v>
      </c>
      <c r="J33" s="78"/>
      <c r="L33" s="37"/>
      <c r="M33" s="38"/>
      <c r="N33" s="38"/>
      <c r="O33" s="38"/>
      <c r="P33" s="38"/>
      <c r="Q33" s="38"/>
      <c r="R33" s="39"/>
      <c r="S33" s="39"/>
      <c r="T33" s="39"/>
    </row>
    <row r="34" spans="1:20" x14ac:dyDescent="0.25">
      <c r="A34" s="37"/>
      <c r="B34" s="38"/>
      <c r="C34" s="38"/>
      <c r="D34" s="38"/>
      <c r="E34" s="38"/>
      <c r="F34" s="38"/>
      <c r="G34" s="39"/>
      <c r="H34" s="39"/>
      <c r="I34" s="39"/>
      <c r="J34" s="78"/>
      <c r="L34" s="37"/>
      <c r="M34" s="38"/>
      <c r="N34" s="38"/>
      <c r="O34" s="38"/>
      <c r="P34" s="38"/>
      <c r="Q34" s="38"/>
      <c r="R34" s="39"/>
      <c r="S34" s="39"/>
      <c r="T34" s="39"/>
    </row>
    <row r="35" spans="1:20" x14ac:dyDescent="0.25">
      <c r="A35" s="37"/>
      <c r="B35" s="38"/>
      <c r="C35" s="38"/>
      <c r="D35" s="38"/>
      <c r="E35" s="38"/>
      <c r="F35" s="38"/>
      <c r="G35" s="39"/>
      <c r="H35" s="39"/>
      <c r="I35" s="39"/>
      <c r="J35" s="78"/>
      <c r="L35" s="37"/>
      <c r="M35" s="38"/>
      <c r="N35" s="38"/>
      <c r="O35" s="38"/>
      <c r="P35" s="38"/>
      <c r="Q35" s="38"/>
      <c r="R35" s="39"/>
      <c r="S35" s="39"/>
      <c r="T35" s="39"/>
    </row>
    <row r="36" spans="1:20" x14ac:dyDescent="0.25">
      <c r="A36" s="37"/>
      <c r="B36" s="38"/>
      <c r="C36" s="38"/>
      <c r="D36" s="38"/>
      <c r="E36" s="38"/>
      <c r="F36" s="38"/>
      <c r="G36" s="39"/>
      <c r="H36" s="39"/>
      <c r="I36" s="39"/>
      <c r="J36" s="78"/>
      <c r="L36" s="37"/>
      <c r="M36" s="38"/>
      <c r="N36" s="38"/>
      <c r="O36" s="38"/>
      <c r="P36" s="38"/>
      <c r="Q36" s="38"/>
      <c r="R36" s="39"/>
      <c r="S36" s="39"/>
      <c r="T36" s="39"/>
    </row>
    <row r="37" spans="1:20" x14ac:dyDescent="0.25">
      <c r="A37" s="37"/>
      <c r="B37" s="38"/>
      <c r="C37" s="38"/>
      <c r="D37" s="38"/>
      <c r="E37" s="38"/>
      <c r="F37" s="38"/>
      <c r="G37" s="39"/>
      <c r="H37" s="39"/>
      <c r="I37" s="39"/>
      <c r="J37" s="78"/>
      <c r="L37" s="37"/>
      <c r="M37" s="38"/>
      <c r="N37" s="38"/>
      <c r="O37" s="38"/>
      <c r="P37" s="38"/>
      <c r="Q37" s="38"/>
      <c r="R37" s="39"/>
      <c r="S37" s="39"/>
      <c r="T37" s="39"/>
    </row>
    <row r="38" spans="1:20" x14ac:dyDescent="0.25">
      <c r="A38" s="37"/>
      <c r="B38" s="38"/>
      <c r="C38" s="38"/>
      <c r="D38" s="38"/>
      <c r="E38" s="38"/>
      <c r="F38" s="38"/>
      <c r="G38" s="39"/>
      <c r="H38" s="39"/>
      <c r="I38" s="39"/>
      <c r="J38" s="78"/>
      <c r="L38" s="37"/>
      <c r="M38" s="38"/>
      <c r="N38" s="38"/>
      <c r="O38" s="38"/>
      <c r="P38" s="38"/>
      <c r="Q38" s="38"/>
      <c r="R38" s="39"/>
      <c r="S38" s="39"/>
      <c r="T38" s="39"/>
    </row>
    <row r="39" spans="1:20" x14ac:dyDescent="0.25">
      <c r="A39" s="37"/>
      <c r="B39" s="38"/>
      <c r="C39" s="38"/>
      <c r="D39" s="38"/>
      <c r="E39" s="38"/>
      <c r="F39" s="38"/>
      <c r="G39" s="39"/>
      <c r="H39" s="39"/>
      <c r="I39" s="39"/>
      <c r="J39" s="78"/>
      <c r="L39" s="37"/>
      <c r="M39" s="38"/>
      <c r="N39" s="38"/>
      <c r="O39" s="38"/>
      <c r="P39" s="38"/>
      <c r="Q39" s="38"/>
      <c r="R39" s="39"/>
      <c r="S39" s="39"/>
      <c r="T39" s="39"/>
    </row>
    <row r="40" spans="1:20" x14ac:dyDescent="0.25">
      <c r="A40" s="37"/>
      <c r="B40" s="38"/>
      <c r="C40" s="38"/>
      <c r="D40" s="38"/>
      <c r="E40" s="38"/>
      <c r="F40" s="38"/>
      <c r="G40" s="39"/>
      <c r="H40" s="39"/>
      <c r="I40" s="39"/>
      <c r="J40" s="78"/>
      <c r="L40" s="37"/>
      <c r="M40" s="38"/>
      <c r="N40" s="38"/>
      <c r="O40" s="38"/>
      <c r="P40" s="38"/>
      <c r="Q40" s="38"/>
      <c r="R40" s="39"/>
      <c r="S40" s="39"/>
      <c r="T40" s="39"/>
    </row>
    <row r="41" spans="1:20" x14ac:dyDescent="0.25">
      <c r="A41" s="37"/>
      <c r="B41" s="38"/>
      <c r="C41" s="38"/>
      <c r="D41" s="38"/>
      <c r="E41" s="38"/>
      <c r="F41" s="38"/>
      <c r="G41" s="39"/>
      <c r="H41" s="39"/>
      <c r="I41" s="39"/>
      <c r="J41" s="78"/>
      <c r="L41" s="37"/>
      <c r="M41" s="38"/>
      <c r="N41" s="38"/>
      <c r="O41" s="38"/>
      <c r="P41" s="38"/>
      <c r="Q41" s="38"/>
      <c r="R41" s="39"/>
      <c r="S41" s="39"/>
      <c r="T41" s="39"/>
    </row>
    <row r="42" spans="1:20" x14ac:dyDescent="0.25">
      <c r="A42" s="37"/>
      <c r="B42" s="37"/>
      <c r="C42" s="37"/>
      <c r="D42" s="37"/>
      <c r="E42" s="37"/>
      <c r="F42" s="38"/>
      <c r="G42" s="39"/>
      <c r="H42" s="39"/>
      <c r="I42" s="39"/>
      <c r="J42" s="78"/>
      <c r="L42" s="37"/>
      <c r="M42" s="37"/>
      <c r="N42" s="37"/>
      <c r="O42" s="37"/>
      <c r="P42" s="37"/>
      <c r="Q42" s="38"/>
      <c r="R42" s="39"/>
      <c r="S42" s="39"/>
      <c r="T42" s="39"/>
    </row>
    <row r="43" spans="1:20" x14ac:dyDescent="0.25">
      <c r="A43" s="37"/>
      <c r="B43" s="38"/>
      <c r="C43" s="38"/>
      <c r="D43" s="38"/>
      <c r="E43" s="38"/>
      <c r="F43" s="38"/>
      <c r="G43" s="39"/>
      <c r="H43" s="39"/>
      <c r="I43" s="39"/>
      <c r="J43" s="78"/>
      <c r="L43" s="37"/>
      <c r="M43" s="38"/>
      <c r="N43" s="38"/>
      <c r="O43" s="38"/>
      <c r="P43" s="38"/>
      <c r="Q43" s="38"/>
      <c r="R43" s="39"/>
      <c r="S43" s="39"/>
      <c r="T43" s="39"/>
    </row>
    <row r="44" spans="1:20" x14ac:dyDescent="0.25">
      <c r="A44" s="37"/>
      <c r="B44" s="37"/>
      <c r="C44" s="37"/>
      <c r="D44" s="37"/>
      <c r="E44" s="37"/>
      <c r="F44" s="38"/>
      <c r="G44" s="39"/>
      <c r="H44" s="39"/>
      <c r="I44" s="39"/>
      <c r="J44" s="78"/>
      <c r="L44" s="37"/>
      <c r="M44" s="37"/>
      <c r="N44" s="37"/>
      <c r="O44" s="37"/>
      <c r="P44" s="37"/>
      <c r="Q44" s="38"/>
      <c r="R44" s="39"/>
      <c r="S44" s="39"/>
      <c r="T44" s="39"/>
    </row>
    <row r="45" spans="1:20" x14ac:dyDescent="0.25">
      <c r="A45" s="37"/>
      <c r="B45" s="38"/>
      <c r="C45" s="38"/>
      <c r="D45" s="38"/>
      <c r="E45" s="38"/>
      <c r="F45" s="38"/>
      <c r="G45" s="39"/>
      <c r="H45" s="39"/>
      <c r="I45" s="39"/>
      <c r="J45" s="78"/>
      <c r="L45" s="37"/>
      <c r="M45" s="38"/>
      <c r="N45" s="38"/>
      <c r="O45" s="38"/>
      <c r="P45" s="38"/>
      <c r="Q45" s="38"/>
      <c r="R45" s="39"/>
      <c r="S45" s="39"/>
      <c r="T45" s="39"/>
    </row>
    <row r="46" spans="1:20" x14ac:dyDescent="0.25">
      <c r="A46" s="37"/>
      <c r="B46" s="38"/>
      <c r="C46" s="38"/>
      <c r="D46" s="38"/>
      <c r="E46" s="38"/>
      <c r="F46" s="38"/>
      <c r="G46" s="39"/>
      <c r="H46" s="39"/>
      <c r="I46" s="39"/>
      <c r="J46" s="78"/>
      <c r="L46" s="37"/>
      <c r="M46" s="38"/>
      <c r="N46" s="38"/>
      <c r="O46" s="38"/>
      <c r="P46" s="38"/>
      <c r="Q46" s="38"/>
      <c r="R46" s="39"/>
      <c r="S46" s="39"/>
      <c r="T46" s="39"/>
    </row>
    <row r="47" spans="1:20" x14ac:dyDescent="0.25">
      <c r="A47" s="37"/>
      <c r="B47" s="38"/>
      <c r="C47" s="38"/>
      <c r="D47" s="38"/>
      <c r="E47" s="38"/>
      <c r="F47" s="38"/>
      <c r="G47" s="39"/>
      <c r="H47" s="39"/>
      <c r="I47" s="39"/>
      <c r="J47" s="78"/>
      <c r="L47" s="37"/>
      <c r="M47" s="38"/>
      <c r="N47" s="38"/>
      <c r="O47" s="38"/>
      <c r="P47" s="38"/>
      <c r="Q47" s="38"/>
      <c r="R47" s="39"/>
      <c r="S47" s="39"/>
      <c r="T47" s="39"/>
    </row>
    <row r="48" spans="1:20" x14ac:dyDescent="0.25">
      <c r="A48" s="37"/>
      <c r="B48" s="38"/>
      <c r="C48" s="38"/>
      <c r="D48" s="38"/>
      <c r="E48" s="38"/>
      <c r="F48" s="38"/>
      <c r="G48" s="39"/>
      <c r="H48" s="39"/>
      <c r="I48" s="39"/>
      <c r="J48" s="78"/>
      <c r="L48" s="37"/>
      <c r="M48" s="38"/>
      <c r="N48" s="38"/>
      <c r="O48" s="38"/>
      <c r="P48" s="38"/>
      <c r="Q48" s="38"/>
      <c r="R48" s="39"/>
      <c r="S48" s="39"/>
      <c r="T48" s="39"/>
    </row>
    <row r="49" spans="1:20" x14ac:dyDescent="0.25">
      <c r="A49" s="37"/>
      <c r="B49" s="38"/>
      <c r="C49" s="38"/>
      <c r="D49" s="38"/>
      <c r="E49" s="38"/>
      <c r="F49" s="38"/>
      <c r="G49" s="39"/>
      <c r="H49" s="39"/>
      <c r="I49" s="39"/>
      <c r="J49" s="78"/>
      <c r="L49" s="37"/>
      <c r="M49" s="38"/>
      <c r="N49" s="38"/>
      <c r="O49" s="38"/>
      <c r="P49" s="38"/>
      <c r="Q49" s="38"/>
      <c r="R49" s="39"/>
      <c r="S49" s="39"/>
      <c r="T49" s="39"/>
    </row>
    <row r="50" spans="1:20" x14ac:dyDescent="0.25">
      <c r="A50" s="37"/>
      <c r="B50" s="38"/>
      <c r="C50" s="38"/>
      <c r="D50" s="38"/>
      <c r="E50" s="38"/>
      <c r="F50" s="38"/>
      <c r="G50" s="39"/>
      <c r="H50" s="39"/>
      <c r="I50" s="39"/>
      <c r="J50" s="78"/>
      <c r="L50" s="37"/>
      <c r="M50" s="38"/>
      <c r="N50" s="38"/>
      <c r="O50" s="38"/>
      <c r="P50" s="38"/>
      <c r="Q50" s="38"/>
      <c r="R50" s="39"/>
      <c r="S50" s="39"/>
      <c r="T50" s="39"/>
    </row>
    <row r="51" spans="1:20" x14ac:dyDescent="0.25">
      <c r="A51" s="37"/>
      <c r="B51" s="38"/>
      <c r="C51" s="38"/>
      <c r="D51" s="38"/>
      <c r="E51" s="38"/>
      <c r="F51" s="38"/>
      <c r="G51" s="39"/>
      <c r="H51" s="39"/>
      <c r="I51" s="39"/>
      <c r="J51" s="78"/>
      <c r="L51" s="37"/>
      <c r="M51" s="38"/>
      <c r="N51" s="38"/>
      <c r="O51" s="38"/>
      <c r="P51" s="38"/>
      <c r="Q51" s="38"/>
      <c r="R51" s="39"/>
      <c r="S51" s="39"/>
      <c r="T51" s="39"/>
    </row>
    <row r="52" spans="1:20" x14ac:dyDescent="0.25">
      <c r="A52" s="7"/>
      <c r="B52" s="8"/>
      <c r="C52" s="8"/>
      <c r="D52" s="8"/>
      <c r="E52" s="8"/>
      <c r="F52" s="8"/>
      <c r="G52" s="14"/>
      <c r="H52" s="14"/>
      <c r="I52" s="14"/>
      <c r="J52" s="77"/>
      <c r="L52" s="7"/>
      <c r="M52" s="8"/>
      <c r="N52" s="8"/>
      <c r="O52" s="8"/>
      <c r="P52" s="8"/>
      <c r="Q52" s="8"/>
      <c r="R52" s="14"/>
      <c r="S52" s="14"/>
      <c r="T52" s="14"/>
    </row>
    <row r="53" spans="1:20" x14ac:dyDescent="0.25">
      <c r="A53" s="7"/>
      <c r="B53" s="8"/>
      <c r="C53" s="8"/>
      <c r="D53" s="8"/>
      <c r="E53" s="8"/>
      <c r="F53" s="8"/>
      <c r="G53" s="14"/>
      <c r="H53" s="14"/>
      <c r="I53" s="14"/>
      <c r="J53" s="77"/>
      <c r="L53" s="7"/>
      <c r="M53" s="8"/>
      <c r="N53" s="8"/>
      <c r="O53" s="8"/>
      <c r="P53" s="8"/>
      <c r="Q53" s="8"/>
      <c r="R53" s="14"/>
      <c r="S53" s="14"/>
      <c r="T53" s="14"/>
    </row>
    <row r="54" spans="1:20" x14ac:dyDescent="0.25">
      <c r="A54" s="28"/>
      <c r="B54" s="8"/>
      <c r="C54" s="8"/>
      <c r="D54" s="8"/>
      <c r="E54" s="8"/>
      <c r="F54" s="8"/>
      <c r="G54" s="14"/>
      <c r="H54" s="14"/>
      <c r="I54" s="14"/>
      <c r="J54" s="77"/>
      <c r="L54" s="28"/>
      <c r="M54" s="8"/>
      <c r="N54" s="8"/>
      <c r="O54" s="8"/>
      <c r="P54" s="8"/>
      <c r="Q54" s="8"/>
      <c r="R54" s="14"/>
      <c r="S54" s="14"/>
      <c r="T54" s="14"/>
    </row>
    <row r="55" spans="1:20" x14ac:dyDescent="0.25">
      <c r="A55" s="28"/>
      <c r="B55" s="8"/>
      <c r="C55" s="8"/>
      <c r="D55" s="8"/>
      <c r="E55" s="8"/>
      <c r="F55" s="8"/>
      <c r="G55" s="14"/>
      <c r="H55" s="14"/>
      <c r="I55" s="14"/>
      <c r="J55" s="77"/>
      <c r="L55" s="28"/>
      <c r="M55" s="8"/>
      <c r="N55" s="8"/>
      <c r="O55" s="8"/>
      <c r="P55" s="8"/>
      <c r="Q55" s="8"/>
      <c r="R55" s="14"/>
      <c r="S55" s="14"/>
      <c r="T55" s="14"/>
    </row>
    <row r="56" spans="1:20" x14ac:dyDescent="0.25">
      <c r="A56" s="28"/>
      <c r="B56" s="8"/>
      <c r="C56" s="8"/>
      <c r="D56" s="8"/>
      <c r="E56" s="8"/>
      <c r="F56" s="8"/>
      <c r="G56" s="14"/>
      <c r="H56" s="14"/>
      <c r="I56" s="14"/>
      <c r="J56" s="77"/>
      <c r="L56" s="28"/>
      <c r="M56" s="8"/>
      <c r="N56" s="8"/>
      <c r="O56" s="8"/>
      <c r="P56" s="8"/>
      <c r="Q56" s="8"/>
      <c r="R56" s="14"/>
      <c r="S56" s="14"/>
      <c r="T56" s="14"/>
    </row>
    <row r="57" spans="1:20" x14ac:dyDescent="0.25">
      <c r="A57" s="28"/>
      <c r="B57" s="8"/>
      <c r="C57" s="8"/>
      <c r="D57" s="8"/>
      <c r="E57" s="8"/>
      <c r="F57" s="8"/>
      <c r="G57" s="14"/>
      <c r="H57" s="14"/>
      <c r="I57" s="14"/>
      <c r="J57" s="77"/>
      <c r="L57" s="28"/>
      <c r="M57" s="8"/>
      <c r="N57" s="8"/>
      <c r="O57" s="8"/>
      <c r="P57" s="8"/>
      <c r="Q57" s="8"/>
      <c r="R57" s="14"/>
      <c r="S57" s="14"/>
      <c r="T57" s="14"/>
    </row>
    <row r="58" spans="1:20" x14ac:dyDescent="0.25">
      <c r="A58" s="28"/>
      <c r="B58" s="8"/>
      <c r="C58" s="8"/>
      <c r="D58" s="8"/>
      <c r="E58" s="8"/>
      <c r="F58" s="8"/>
      <c r="G58" s="14"/>
      <c r="H58" s="14"/>
      <c r="I58" s="14"/>
      <c r="J58" s="77"/>
      <c r="L58" s="28"/>
      <c r="M58" s="8"/>
      <c r="N58" s="8"/>
      <c r="O58" s="8"/>
      <c r="P58" s="8"/>
      <c r="Q58" s="8"/>
      <c r="R58" s="14"/>
      <c r="S58" s="14"/>
      <c r="T58" s="14"/>
    </row>
    <row r="59" spans="1:20" x14ac:dyDescent="0.25">
      <c r="A59" s="28"/>
      <c r="B59" s="8"/>
      <c r="C59" s="8"/>
      <c r="D59" s="8"/>
      <c r="E59" s="8"/>
      <c r="F59" s="8"/>
      <c r="G59" s="14"/>
      <c r="H59" s="14"/>
      <c r="I59" s="14"/>
      <c r="J59" s="77"/>
      <c r="L59" s="28"/>
      <c r="M59" s="8"/>
      <c r="N59" s="8"/>
      <c r="O59" s="8"/>
      <c r="P59" s="8"/>
      <c r="Q59" s="8"/>
      <c r="R59" s="14"/>
      <c r="S59" s="14"/>
      <c r="T59" s="14"/>
    </row>
    <row r="60" spans="1:20" x14ac:dyDescent="0.25">
      <c r="A60" s="8"/>
      <c r="B60" s="8"/>
      <c r="C60" s="8"/>
      <c r="D60" s="8"/>
      <c r="E60" s="8"/>
      <c r="F60" s="8"/>
      <c r="G60" s="14"/>
      <c r="H60" s="14"/>
      <c r="I60" s="14"/>
      <c r="J60" s="77"/>
      <c r="L60" s="8"/>
      <c r="M60" s="8"/>
      <c r="N60" s="8"/>
      <c r="O60" s="8"/>
      <c r="P60" s="8"/>
      <c r="Q60" s="8"/>
      <c r="R60" s="14"/>
      <c r="S60" s="14"/>
      <c r="T60" s="14"/>
    </row>
    <row r="61" spans="1:20" x14ac:dyDescent="0.25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79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x14ac:dyDescent="0.25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77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x14ac:dyDescent="0.25">
      <c r="A63" s="8"/>
      <c r="B63" s="8"/>
      <c r="C63" s="8"/>
      <c r="D63" s="8"/>
      <c r="E63" s="303" t="s">
        <v>18</v>
      </c>
      <c r="F63" s="304"/>
      <c r="G63" s="304"/>
      <c r="H63" s="305"/>
      <c r="I63" s="30">
        <f>G62-I61</f>
        <v>903.5</v>
      </c>
      <c r="J63" s="80"/>
      <c r="L63" s="8"/>
      <c r="M63" s="8"/>
      <c r="N63" s="8"/>
      <c r="O63" s="8"/>
      <c r="P63" s="303" t="s">
        <v>18</v>
      </c>
      <c r="Q63" s="304"/>
      <c r="R63" s="304"/>
      <c r="S63" s="305"/>
      <c r="T63" s="30">
        <f>R62-T61</f>
        <v>610.84999999999945</v>
      </c>
    </row>
    <row r="64" spans="1:20" x14ac:dyDescent="0.25">
      <c r="A64" s="8"/>
      <c r="B64" s="8"/>
      <c r="C64" s="8"/>
      <c r="D64" s="8"/>
      <c r="E64" s="8"/>
      <c r="F64" s="8"/>
      <c r="G64" s="14"/>
      <c r="H64" s="14"/>
      <c r="I64" s="14"/>
      <c r="J64" s="77"/>
      <c r="L64" s="8"/>
      <c r="M64" s="8"/>
      <c r="N64" s="8"/>
      <c r="O64" s="8"/>
      <c r="P64" s="8"/>
      <c r="Q64" s="8"/>
      <c r="R64" s="14"/>
      <c r="S64" s="14"/>
      <c r="T64" s="14"/>
    </row>
    <row r="65" spans="1:28" x14ac:dyDescent="0.25">
      <c r="G65" s="36"/>
      <c r="H65" s="36"/>
    </row>
    <row r="66" spans="1:28" x14ac:dyDescent="0.25">
      <c r="G66" s="36"/>
      <c r="H66" s="36"/>
    </row>
    <row r="67" spans="1:28" x14ac:dyDescent="0.25">
      <c r="G67" s="36"/>
      <c r="H67" s="36"/>
    </row>
    <row r="68" spans="1:28" x14ac:dyDescent="0.25">
      <c r="G68" s="36"/>
      <c r="H68" s="36"/>
    </row>
    <row r="69" spans="1:28" ht="26.25" x14ac:dyDescent="0.4">
      <c r="C69" s="302" t="s">
        <v>88</v>
      </c>
      <c r="D69" s="302"/>
      <c r="E69" s="302"/>
      <c r="N69" s="302" t="s">
        <v>89</v>
      </c>
      <c r="O69" s="302"/>
      <c r="P69" s="302"/>
    </row>
    <row r="70" spans="1:28" x14ac:dyDescent="0.25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76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14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2">
        <v>507</v>
      </c>
      <c r="T71" s="14">
        <v>200</v>
      </c>
      <c r="V71" s="168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71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14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2">
        <v>507</v>
      </c>
      <c r="T72" s="14">
        <v>150</v>
      </c>
      <c r="V72" s="168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71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14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2">
        <v>518</v>
      </c>
      <c r="T73" s="14">
        <v>200</v>
      </c>
      <c r="V73" s="168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71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14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2">
        <v>518</v>
      </c>
      <c r="T74" s="14">
        <v>200</v>
      </c>
      <c r="V74" s="168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71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36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45">
        <v>518</v>
      </c>
      <c r="T75" s="39">
        <v>200</v>
      </c>
      <c r="V75" s="168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14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45">
        <v>518</v>
      </c>
      <c r="T76" s="39">
        <v>200</v>
      </c>
      <c r="V76" s="168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14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45">
        <v>518</v>
      </c>
      <c r="T77" s="39">
        <v>150</v>
      </c>
      <c r="V77" s="168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14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45">
        <v>518</v>
      </c>
      <c r="T78" s="39">
        <v>150</v>
      </c>
      <c r="V78" s="168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36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45">
        <v>518</v>
      </c>
      <c r="T79" s="39">
        <v>200</v>
      </c>
      <c r="V79" s="168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36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45">
        <v>518</v>
      </c>
      <c r="T80" s="39">
        <v>200</v>
      </c>
      <c r="V80" s="168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36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45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2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45">
        <v>518</v>
      </c>
      <c r="T82" s="39">
        <v>150</v>
      </c>
    </row>
    <row r="83" spans="1:29" x14ac:dyDescent="0.25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36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45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36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45">
        <v>522</v>
      </c>
      <c r="T84" s="39">
        <v>200</v>
      </c>
      <c r="W84" s="306" t="s">
        <v>538</v>
      </c>
      <c r="X84" s="306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36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45">
        <v>522</v>
      </c>
      <c r="T85" s="39">
        <v>200</v>
      </c>
      <c r="W85" s="306"/>
      <c r="X85" s="306"/>
    </row>
    <row r="86" spans="1:29" x14ac:dyDescent="0.25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19">
        <v>8028315533</v>
      </c>
      <c r="G86" s="39">
        <v>175</v>
      </c>
      <c r="H86" s="39"/>
      <c r="I86" s="39">
        <v>150</v>
      </c>
      <c r="J86" s="133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45">
        <v>522</v>
      </c>
      <c r="T86" s="39">
        <v>175</v>
      </c>
      <c r="W86" t="s">
        <v>539</v>
      </c>
      <c r="X86">
        <f>Y71</f>
        <v>7182988103</v>
      </c>
    </row>
    <row r="87" spans="1:29" x14ac:dyDescent="0.25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3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45">
        <v>522</v>
      </c>
      <c r="T87" s="39">
        <v>200</v>
      </c>
    </row>
    <row r="88" spans="1:29" x14ac:dyDescent="0.25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34">
        <v>8028322339</v>
      </c>
      <c r="G88" s="135">
        <v>175</v>
      </c>
      <c r="H88" s="39"/>
      <c r="I88" s="39">
        <v>150</v>
      </c>
      <c r="J88" s="138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45">
        <v>522</v>
      </c>
      <c r="T88" s="39">
        <v>200</v>
      </c>
    </row>
    <row r="89" spans="1:29" x14ac:dyDescent="0.25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34">
        <v>8028322322</v>
      </c>
      <c r="G89" s="135">
        <v>250</v>
      </c>
      <c r="H89" s="39"/>
      <c r="I89" s="39">
        <v>200</v>
      </c>
      <c r="J89" s="138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45">
        <v>522</v>
      </c>
      <c r="T89" s="39">
        <v>200</v>
      </c>
    </row>
    <row r="90" spans="1:29" x14ac:dyDescent="0.25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34">
        <v>8028323603</v>
      </c>
      <c r="G90" s="135">
        <v>175</v>
      </c>
      <c r="H90" s="39"/>
      <c r="I90" s="39">
        <v>150</v>
      </c>
      <c r="J90" s="138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45">
        <v>542</v>
      </c>
      <c r="T90" s="39">
        <v>200</v>
      </c>
    </row>
    <row r="91" spans="1:29" x14ac:dyDescent="0.25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34">
        <v>8028333015</v>
      </c>
      <c r="G91" s="135">
        <v>250</v>
      </c>
      <c r="H91" s="39"/>
      <c r="I91" s="39">
        <v>200</v>
      </c>
      <c r="J91" s="138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45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x14ac:dyDescent="0.25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34">
        <v>8028333043</v>
      </c>
      <c r="G92" s="135">
        <v>250</v>
      </c>
      <c r="H92" s="39"/>
      <c r="I92" s="39">
        <v>200</v>
      </c>
      <c r="J92" s="138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45">
        <v>527</v>
      </c>
      <c r="T92" s="39">
        <v>150</v>
      </c>
      <c r="V92" s="1"/>
      <c r="AA92" s="139"/>
      <c r="AB92" s="161"/>
      <c r="AC92" s="161"/>
    </row>
    <row r="93" spans="1:29" x14ac:dyDescent="0.25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34">
        <v>8028333049</v>
      </c>
      <c r="G93" s="135">
        <v>175</v>
      </c>
      <c r="H93" s="39"/>
      <c r="I93" s="39">
        <v>150</v>
      </c>
      <c r="J93" s="138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45">
        <v>527</v>
      </c>
      <c r="T93" s="39">
        <v>150</v>
      </c>
      <c r="V93" s="1"/>
      <c r="AB93" s="161"/>
      <c r="AC93" s="161"/>
    </row>
    <row r="94" spans="1:29" x14ac:dyDescent="0.25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1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45">
        <v>546</v>
      </c>
      <c r="T94" s="39">
        <v>200</v>
      </c>
      <c r="V94" s="1"/>
      <c r="AB94" s="161"/>
      <c r="AC94" s="161"/>
    </row>
    <row r="95" spans="1:29" x14ac:dyDescent="0.25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34">
        <v>8028333062</v>
      </c>
      <c r="G95" s="135">
        <v>175</v>
      </c>
      <c r="H95" s="39"/>
      <c r="I95" s="39">
        <v>150</v>
      </c>
      <c r="J95" s="138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45">
        <v>546</v>
      </c>
      <c r="T95" s="39">
        <v>200</v>
      </c>
      <c r="V95" s="1"/>
      <c r="AB95" s="161"/>
      <c r="AC95" s="161"/>
    </row>
    <row r="96" spans="1:29" x14ac:dyDescent="0.25">
      <c r="A96" s="37"/>
      <c r="B96" s="38"/>
      <c r="C96" s="38"/>
      <c r="D96" s="38"/>
      <c r="E96" s="38"/>
      <c r="F96" s="38"/>
      <c r="G96" s="39"/>
      <c r="H96" s="39"/>
      <c r="I96" s="39"/>
      <c r="J96" s="78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45">
        <v>546</v>
      </c>
      <c r="T96" s="39">
        <v>150</v>
      </c>
      <c r="V96" s="1"/>
      <c r="AB96" s="161"/>
      <c r="AC96" s="161"/>
    </row>
    <row r="97" spans="1:29" x14ac:dyDescent="0.25">
      <c r="A97" s="37"/>
      <c r="B97" s="38"/>
      <c r="C97" s="38"/>
      <c r="D97" s="38"/>
      <c r="E97" s="38"/>
      <c r="F97" s="38"/>
      <c r="G97" s="39"/>
      <c r="H97" s="39"/>
      <c r="I97" s="39"/>
      <c r="J97" s="78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45">
        <v>546</v>
      </c>
      <c r="T97" s="39">
        <v>150</v>
      </c>
      <c r="V97" s="1"/>
      <c r="AB97" s="161"/>
      <c r="AC97" s="161"/>
    </row>
    <row r="98" spans="1:29" x14ac:dyDescent="0.25">
      <c r="A98" s="37"/>
      <c r="B98" s="38"/>
      <c r="C98" s="38"/>
      <c r="D98" s="38"/>
      <c r="E98" s="38"/>
      <c r="F98" s="38"/>
      <c r="G98" s="39"/>
      <c r="H98" s="39"/>
      <c r="I98" s="39"/>
      <c r="J98" s="78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1">
        <v>27183818</v>
      </c>
      <c r="R98" s="39">
        <v>175</v>
      </c>
      <c r="S98" s="145">
        <v>542</v>
      </c>
      <c r="T98" s="39">
        <v>150</v>
      </c>
      <c r="V98" s="1"/>
      <c r="AB98" s="161"/>
      <c r="AC98" s="161"/>
    </row>
    <row r="99" spans="1:29" x14ac:dyDescent="0.25">
      <c r="A99" s="37"/>
      <c r="B99" s="38"/>
      <c r="C99" s="38"/>
      <c r="D99" s="38"/>
      <c r="E99" s="38"/>
      <c r="F99" s="38"/>
      <c r="G99" s="39"/>
      <c r="H99" s="39"/>
      <c r="I99" s="39"/>
      <c r="J99" s="78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45">
        <v>542</v>
      </c>
      <c r="T99" s="39">
        <v>150</v>
      </c>
      <c r="V99" s="1"/>
      <c r="AB99" s="161"/>
      <c r="AC99" s="161"/>
    </row>
    <row r="100" spans="1:29" x14ac:dyDescent="0.25">
      <c r="A100" s="37"/>
      <c r="B100" s="38"/>
      <c r="C100" s="38"/>
      <c r="D100" s="38"/>
      <c r="E100" s="38"/>
      <c r="F100" s="38"/>
      <c r="G100" s="39"/>
      <c r="H100" s="39"/>
      <c r="I100" s="39"/>
      <c r="J100" s="78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45">
        <v>542</v>
      </c>
      <c r="T100" s="39">
        <v>200</v>
      </c>
      <c r="V100" s="1"/>
      <c r="AB100" s="161"/>
      <c r="AC100" s="161"/>
    </row>
    <row r="101" spans="1:29" x14ac:dyDescent="0.25">
      <c r="A101" s="37"/>
      <c r="B101" s="38"/>
      <c r="C101" s="38"/>
      <c r="D101" s="38"/>
      <c r="E101" s="38"/>
      <c r="F101" s="38"/>
      <c r="G101" s="39"/>
      <c r="H101" s="39"/>
      <c r="I101" s="39"/>
      <c r="J101" s="78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45">
        <v>542</v>
      </c>
      <c r="T101" s="39">
        <v>200</v>
      </c>
      <c r="AB101" s="50"/>
      <c r="AC101" s="50"/>
    </row>
    <row r="102" spans="1:29" x14ac:dyDescent="0.25">
      <c r="A102" s="37"/>
      <c r="B102" s="38"/>
      <c r="C102" s="38"/>
      <c r="D102" s="38"/>
      <c r="E102" s="38"/>
      <c r="F102" s="38"/>
      <c r="G102" s="39"/>
      <c r="H102" s="39"/>
      <c r="I102" s="39"/>
      <c r="J102" s="78"/>
      <c r="L102" s="37"/>
      <c r="M102" s="38"/>
      <c r="N102" s="38"/>
      <c r="O102" s="38"/>
      <c r="P102" s="38"/>
      <c r="Q102" s="38"/>
      <c r="R102" s="39"/>
      <c r="S102" s="145"/>
      <c r="T102" s="39"/>
    </row>
    <row r="103" spans="1:29" x14ac:dyDescent="0.25">
      <c r="A103" s="37"/>
      <c r="B103" s="38"/>
      <c r="C103" s="38"/>
      <c r="D103" s="38"/>
      <c r="E103" s="38"/>
      <c r="F103" s="38"/>
      <c r="G103" s="39"/>
      <c r="H103" s="39"/>
      <c r="I103" s="39"/>
      <c r="J103" s="78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x14ac:dyDescent="0.25">
      <c r="A104" s="37"/>
      <c r="B104" s="38"/>
      <c r="C104" s="38"/>
      <c r="D104" s="38"/>
      <c r="E104" s="38"/>
      <c r="F104" s="38"/>
      <c r="G104" s="39"/>
      <c r="H104" s="39"/>
      <c r="I104" s="39"/>
      <c r="J104" s="78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x14ac:dyDescent="0.25">
      <c r="A105" s="37"/>
      <c r="B105" s="38"/>
      <c r="C105" s="38"/>
      <c r="D105" s="38"/>
      <c r="E105" s="38"/>
      <c r="F105" s="38"/>
      <c r="G105" s="39"/>
      <c r="H105" s="39"/>
      <c r="I105" s="39"/>
      <c r="J105" s="78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x14ac:dyDescent="0.25">
      <c r="A106" s="37"/>
      <c r="B106" s="38"/>
      <c r="C106" s="38"/>
      <c r="D106" s="38"/>
      <c r="E106" s="38"/>
      <c r="F106" s="38"/>
      <c r="G106" s="39"/>
      <c r="H106" s="39"/>
      <c r="I106" s="39"/>
      <c r="J106" s="78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x14ac:dyDescent="0.25">
      <c r="A107" s="37"/>
      <c r="B107" s="38"/>
      <c r="C107" s="38"/>
      <c r="D107" s="38"/>
      <c r="E107" s="38"/>
      <c r="F107" s="38"/>
      <c r="G107" s="39"/>
      <c r="H107" s="39"/>
      <c r="I107" s="39"/>
      <c r="J107" s="78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x14ac:dyDescent="0.25">
      <c r="A108" s="37"/>
      <c r="B108" s="38"/>
      <c r="C108" s="38"/>
      <c r="D108" s="38"/>
      <c r="E108" s="38"/>
      <c r="F108" s="38"/>
      <c r="G108" s="39"/>
      <c r="H108" s="39"/>
      <c r="I108" s="39"/>
      <c r="J108" s="78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x14ac:dyDescent="0.25">
      <c r="A109" s="37"/>
      <c r="B109" s="38"/>
      <c r="C109" s="38"/>
      <c r="D109" s="38"/>
      <c r="E109" s="38"/>
      <c r="F109" s="38"/>
      <c r="G109" s="39"/>
      <c r="H109" s="39"/>
      <c r="I109" s="39"/>
      <c r="J109" s="78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x14ac:dyDescent="0.25">
      <c r="A110" s="37"/>
      <c r="B110" s="37"/>
      <c r="C110" s="37"/>
      <c r="D110" s="37"/>
      <c r="E110" s="37"/>
      <c r="F110" s="38"/>
      <c r="G110" s="39"/>
      <c r="H110" s="39"/>
      <c r="I110" s="39"/>
      <c r="J110" s="78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x14ac:dyDescent="0.25">
      <c r="A111" s="37"/>
      <c r="B111" s="38"/>
      <c r="C111" s="38"/>
      <c r="D111" s="38"/>
      <c r="E111" s="38"/>
      <c r="F111" s="38"/>
      <c r="G111" s="39"/>
      <c r="H111" s="39"/>
      <c r="I111" s="39"/>
      <c r="J111" s="78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x14ac:dyDescent="0.25">
      <c r="A112" s="37"/>
      <c r="B112" s="37"/>
      <c r="C112" s="37"/>
      <c r="D112" s="37"/>
      <c r="E112" s="37"/>
      <c r="F112" s="38"/>
      <c r="G112" s="39"/>
      <c r="H112" s="39"/>
      <c r="I112" s="39"/>
      <c r="J112" s="78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x14ac:dyDescent="0.25">
      <c r="A113" s="37"/>
      <c r="B113" s="38"/>
      <c r="C113" s="38"/>
      <c r="D113" s="38"/>
      <c r="E113" s="38"/>
      <c r="F113" s="38"/>
      <c r="G113" s="39"/>
      <c r="H113" s="39"/>
      <c r="I113" s="39"/>
      <c r="J113" s="78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x14ac:dyDescent="0.25">
      <c r="A114" s="37"/>
      <c r="B114" s="38"/>
      <c r="C114" s="38"/>
      <c r="D114" s="38"/>
      <c r="E114" s="38"/>
      <c r="F114" s="38"/>
      <c r="G114" s="39"/>
      <c r="H114" s="39"/>
      <c r="I114" s="39"/>
      <c r="J114" s="78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x14ac:dyDescent="0.25">
      <c r="A115" s="37"/>
      <c r="B115" s="38"/>
      <c r="C115" s="38"/>
      <c r="D115" s="38"/>
      <c r="E115" s="38"/>
      <c r="F115" s="38"/>
      <c r="G115" s="39"/>
      <c r="H115" s="39"/>
      <c r="I115" s="39"/>
      <c r="J115" s="78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x14ac:dyDescent="0.25">
      <c r="A116" s="37"/>
      <c r="B116" s="38"/>
      <c r="C116" s="38"/>
      <c r="D116" s="38"/>
      <c r="E116" s="38"/>
      <c r="F116" s="38"/>
      <c r="G116" s="39"/>
      <c r="H116" s="39"/>
      <c r="I116" s="39"/>
      <c r="J116" s="78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x14ac:dyDescent="0.25">
      <c r="A117" s="37"/>
      <c r="B117" s="38"/>
      <c r="C117" s="38"/>
      <c r="D117" s="38"/>
      <c r="E117" s="38"/>
      <c r="F117" s="38"/>
      <c r="G117" s="39"/>
      <c r="H117" s="39"/>
      <c r="I117" s="39"/>
      <c r="J117" s="78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x14ac:dyDescent="0.25">
      <c r="A118" s="37"/>
      <c r="B118" s="38"/>
      <c r="C118" s="38"/>
      <c r="D118" s="38"/>
      <c r="E118" s="38"/>
      <c r="F118" s="38"/>
      <c r="G118" s="39"/>
      <c r="H118" s="39"/>
      <c r="I118" s="39"/>
      <c r="J118" s="78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x14ac:dyDescent="0.25">
      <c r="A119" s="37"/>
      <c r="B119" s="38"/>
      <c r="C119" s="38"/>
      <c r="D119" s="38"/>
      <c r="E119" s="38"/>
      <c r="F119" s="38"/>
      <c r="G119" s="39"/>
      <c r="H119" s="39"/>
      <c r="I119" s="39"/>
      <c r="J119" s="78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x14ac:dyDescent="0.25">
      <c r="A120" s="7"/>
      <c r="B120" s="8"/>
      <c r="C120" s="8"/>
      <c r="D120" s="8"/>
      <c r="E120" s="8"/>
      <c r="F120" s="8"/>
      <c r="G120" s="14"/>
      <c r="H120" s="14"/>
      <c r="I120" s="14"/>
      <c r="J120" s="77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x14ac:dyDescent="0.25">
      <c r="A121" s="7"/>
      <c r="B121" s="8"/>
      <c r="C121" s="8"/>
      <c r="D121" s="8"/>
      <c r="E121" s="8"/>
      <c r="F121" s="8"/>
      <c r="G121" s="14"/>
      <c r="H121" s="14"/>
      <c r="I121" s="14"/>
      <c r="J121" s="77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x14ac:dyDescent="0.25">
      <c r="A122" s="28"/>
      <c r="B122" s="8"/>
      <c r="C122" s="8"/>
      <c r="D122" s="8"/>
      <c r="E122" s="8"/>
      <c r="F122" s="8"/>
      <c r="G122" s="14"/>
      <c r="H122" s="14"/>
      <c r="I122" s="14"/>
      <c r="J122" s="77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x14ac:dyDescent="0.25">
      <c r="A123" s="28"/>
      <c r="B123" s="8"/>
      <c r="C123" s="8"/>
      <c r="D123" s="8"/>
      <c r="E123" s="8"/>
      <c r="F123" s="8"/>
      <c r="G123" s="14"/>
      <c r="H123" s="14"/>
      <c r="I123" s="14"/>
      <c r="J123" s="77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x14ac:dyDescent="0.25">
      <c r="A124" s="28"/>
      <c r="B124" s="8"/>
      <c r="C124" s="8"/>
      <c r="D124" s="8"/>
      <c r="E124" s="8"/>
      <c r="F124" s="8"/>
      <c r="G124" s="14"/>
      <c r="H124" s="14"/>
      <c r="I124" s="14"/>
      <c r="J124" s="77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x14ac:dyDescent="0.25">
      <c r="A125" s="28"/>
      <c r="B125" s="8"/>
      <c r="C125" s="8"/>
      <c r="D125" s="8"/>
      <c r="E125" s="8"/>
      <c r="F125" s="8"/>
      <c r="G125" s="14"/>
      <c r="H125" s="14"/>
      <c r="I125" s="14"/>
      <c r="J125" s="77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x14ac:dyDescent="0.25">
      <c r="A126" s="28"/>
      <c r="B126" s="8"/>
      <c r="C126" s="8"/>
      <c r="D126" s="8"/>
      <c r="E126" s="8"/>
      <c r="F126" s="8"/>
      <c r="G126" s="14"/>
      <c r="H126" s="14"/>
      <c r="I126" s="14"/>
      <c r="J126" s="77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x14ac:dyDescent="0.25">
      <c r="A127" s="28"/>
      <c r="B127" s="8"/>
      <c r="C127" s="8"/>
      <c r="D127" s="8"/>
      <c r="E127" s="8"/>
      <c r="F127" s="8"/>
      <c r="G127" s="14"/>
      <c r="H127" s="14"/>
      <c r="I127" s="14"/>
      <c r="J127" s="77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77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x14ac:dyDescent="0.25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79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x14ac:dyDescent="0.25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77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x14ac:dyDescent="0.25">
      <c r="A131" s="8"/>
      <c r="B131" s="8"/>
      <c r="C131" s="8"/>
      <c r="D131" s="8"/>
      <c r="E131" s="303" t="s">
        <v>18</v>
      </c>
      <c r="F131" s="304"/>
      <c r="G131" s="304"/>
      <c r="H131" s="305"/>
      <c r="I131" s="30">
        <f>G130-I129</f>
        <v>606</v>
      </c>
      <c r="J131" s="80"/>
      <c r="L131" s="8"/>
      <c r="M131" s="8"/>
      <c r="N131" s="8"/>
      <c r="O131" s="8"/>
      <c r="P131" s="303" t="s">
        <v>18</v>
      </c>
      <c r="Q131" s="304"/>
      <c r="R131" s="304"/>
      <c r="S131" s="305"/>
      <c r="T131" s="30">
        <f>R130-T129</f>
        <v>996.75</v>
      </c>
    </row>
    <row r="132" spans="1:20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77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x14ac:dyDescent="0.25">
      <c r="G133" s="36"/>
      <c r="H133" s="36"/>
    </row>
    <row r="137" spans="1:20" ht="26.25" x14ac:dyDescent="0.4">
      <c r="C137" s="302" t="s">
        <v>97</v>
      </c>
      <c r="D137" s="302"/>
      <c r="E137" s="302"/>
      <c r="N137" s="302" t="s">
        <v>91</v>
      </c>
      <c r="O137" s="302"/>
      <c r="P137" s="302"/>
    </row>
    <row r="138" spans="1:20" x14ac:dyDescent="0.25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76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 t="s">
        <v>622</v>
      </c>
      <c r="T138" s="5" t="s">
        <v>33</v>
      </c>
    </row>
    <row r="139" spans="1:20" x14ac:dyDescent="0.25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2">
        <v>542</v>
      </c>
      <c r="I139" s="14">
        <v>150</v>
      </c>
      <c r="J139" s="77"/>
      <c r="L139" s="7">
        <v>45079</v>
      </c>
      <c r="M139" s="8" t="s">
        <v>240</v>
      </c>
      <c r="N139" s="8" t="s">
        <v>109</v>
      </c>
      <c r="O139" s="8" t="s">
        <v>612</v>
      </c>
      <c r="P139" s="8" t="s">
        <v>131</v>
      </c>
      <c r="Q139" s="38">
        <v>8028570540</v>
      </c>
      <c r="R139" s="14">
        <v>250</v>
      </c>
      <c r="S139" s="199">
        <v>584</v>
      </c>
      <c r="T139" s="14">
        <v>200</v>
      </c>
    </row>
    <row r="140" spans="1:20" ht="14.45" customHeight="1" x14ac:dyDescent="0.25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2">
        <v>542</v>
      </c>
      <c r="I140" s="14">
        <v>150</v>
      </c>
      <c r="J140" s="77"/>
      <c r="L140" s="7">
        <v>45082</v>
      </c>
      <c r="M140" s="8" t="s">
        <v>119</v>
      </c>
      <c r="N140" s="8" t="s">
        <v>122</v>
      </c>
      <c r="O140" s="8" t="s">
        <v>612</v>
      </c>
      <c r="P140" s="8" t="s">
        <v>131</v>
      </c>
      <c r="Q140" s="197">
        <v>8028575842</v>
      </c>
      <c r="R140" s="14">
        <v>250</v>
      </c>
      <c r="S140" s="199">
        <v>584</v>
      </c>
      <c r="T140" s="14">
        <v>200</v>
      </c>
    </row>
    <row r="141" spans="1:20" ht="15.75" x14ac:dyDescent="0.25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2">
        <v>542</v>
      </c>
      <c r="I141" s="14">
        <v>150</v>
      </c>
      <c r="J141" s="77"/>
      <c r="L141" s="7">
        <v>45083</v>
      </c>
      <c r="M141" s="8" t="s">
        <v>149</v>
      </c>
      <c r="N141" s="8" t="s">
        <v>136</v>
      </c>
      <c r="O141" s="8" t="s">
        <v>612</v>
      </c>
      <c r="P141" s="8" t="s">
        <v>616</v>
      </c>
      <c r="Q141" s="197">
        <v>8028576599</v>
      </c>
      <c r="R141" s="14">
        <v>175</v>
      </c>
      <c r="S141" s="199" t="s">
        <v>621</v>
      </c>
      <c r="T141" s="21">
        <v>140</v>
      </c>
    </row>
    <row r="142" spans="1:20" ht="15.75" x14ac:dyDescent="0.25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2">
        <v>542</v>
      </c>
      <c r="I142" s="14">
        <v>150</v>
      </c>
      <c r="J142" s="77"/>
      <c r="L142" s="7">
        <v>45084</v>
      </c>
      <c r="M142" s="8" t="s">
        <v>239</v>
      </c>
      <c r="N142" s="8" t="s">
        <v>133</v>
      </c>
      <c r="O142" s="8" t="s">
        <v>612</v>
      </c>
      <c r="P142" s="8" t="s">
        <v>131</v>
      </c>
      <c r="Q142" s="197">
        <v>8028585389</v>
      </c>
      <c r="R142" s="14">
        <v>250</v>
      </c>
      <c r="S142" s="199">
        <v>584</v>
      </c>
      <c r="T142" s="14">
        <v>200</v>
      </c>
    </row>
    <row r="143" spans="1:20" ht="15.75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72">
        <v>546</v>
      </c>
      <c r="I143" s="39">
        <v>200</v>
      </c>
      <c r="J143" s="78"/>
      <c r="L143" s="37">
        <v>45084</v>
      </c>
      <c r="M143" s="38" t="s">
        <v>240</v>
      </c>
      <c r="N143" s="38" t="s">
        <v>109</v>
      </c>
      <c r="O143" s="38" t="s">
        <v>612</v>
      </c>
      <c r="P143" s="38" t="s">
        <v>131</v>
      </c>
      <c r="Q143" s="197">
        <v>8028585338</v>
      </c>
      <c r="R143" s="39">
        <v>250</v>
      </c>
      <c r="S143" s="199">
        <v>584</v>
      </c>
      <c r="T143" s="39">
        <v>200</v>
      </c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72">
        <v>546</v>
      </c>
      <c r="I144" s="39">
        <v>200</v>
      </c>
      <c r="J144" s="78"/>
      <c r="L144" s="37">
        <v>45086</v>
      </c>
      <c r="M144" s="38" t="s">
        <v>240</v>
      </c>
      <c r="N144" s="38" t="s">
        <v>109</v>
      </c>
      <c r="O144" s="38" t="s">
        <v>612</v>
      </c>
      <c r="P144" s="38" t="s">
        <v>131</v>
      </c>
      <c r="Q144" s="201">
        <v>8058593279</v>
      </c>
      <c r="R144" s="202">
        <v>175</v>
      </c>
      <c r="S144" s="145">
        <v>591</v>
      </c>
      <c r="T144" s="39">
        <v>150</v>
      </c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72">
        <v>546</v>
      </c>
      <c r="I145" s="39">
        <v>200</v>
      </c>
      <c r="J145" s="78"/>
      <c r="L145" s="37">
        <v>45086</v>
      </c>
      <c r="M145" s="38" t="s">
        <v>239</v>
      </c>
      <c r="N145" s="38" t="s">
        <v>133</v>
      </c>
      <c r="O145" s="38" t="s">
        <v>612</v>
      </c>
      <c r="P145" s="38" t="s">
        <v>131</v>
      </c>
      <c r="Q145" s="201">
        <v>8028593197</v>
      </c>
      <c r="R145" s="202">
        <v>250</v>
      </c>
      <c r="S145" s="145">
        <v>591</v>
      </c>
      <c r="T145" s="39">
        <v>200</v>
      </c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183">
        <v>552</v>
      </c>
      <c r="I146" s="39">
        <v>200</v>
      </c>
      <c r="J146" s="78"/>
      <c r="L146" s="37">
        <v>45086</v>
      </c>
      <c r="M146" s="38" t="s">
        <v>119</v>
      </c>
      <c r="N146" s="38" t="s">
        <v>122</v>
      </c>
      <c r="O146" s="38" t="s">
        <v>612</v>
      </c>
      <c r="P146" s="38" t="s">
        <v>131</v>
      </c>
      <c r="Q146" s="201">
        <v>8028593170</v>
      </c>
      <c r="R146" s="202">
        <v>250</v>
      </c>
      <c r="S146" s="145">
        <v>591</v>
      </c>
      <c r="T146" s="39">
        <v>200</v>
      </c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72">
        <v>546</v>
      </c>
      <c r="I147" s="39">
        <v>200</v>
      </c>
      <c r="J147" s="78"/>
      <c r="L147" s="37">
        <v>45086</v>
      </c>
      <c r="M147" s="38" t="s">
        <v>123</v>
      </c>
      <c r="N147" s="38" t="s">
        <v>141</v>
      </c>
      <c r="O147" s="38" t="s">
        <v>612</v>
      </c>
      <c r="P147" s="38" t="s">
        <v>131</v>
      </c>
      <c r="Q147" s="201">
        <v>8028593252</v>
      </c>
      <c r="R147" s="202">
        <v>175</v>
      </c>
      <c r="S147" s="145">
        <v>591</v>
      </c>
      <c r="T147" s="39">
        <v>150</v>
      </c>
      <c r="V147" s="1"/>
      <c r="AB147" s="161"/>
      <c r="AC147" s="185"/>
      <c r="AD147" s="161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72">
        <v>546</v>
      </c>
      <c r="I148" s="39">
        <v>200</v>
      </c>
      <c r="J148" s="78"/>
      <c r="L148" s="37">
        <v>45089</v>
      </c>
      <c r="M148" s="38" t="s">
        <v>239</v>
      </c>
      <c r="N148" s="38" t="s">
        <v>133</v>
      </c>
      <c r="O148" s="38" t="s">
        <v>612</v>
      </c>
      <c r="P148" s="38" t="s">
        <v>131</v>
      </c>
      <c r="Q148" s="201">
        <v>8028598883</v>
      </c>
      <c r="R148" s="202">
        <v>250</v>
      </c>
      <c r="S148" s="145">
        <v>591</v>
      </c>
      <c r="T148" s="39">
        <v>200</v>
      </c>
      <c r="V148" s="1"/>
      <c r="AB148" s="161"/>
      <c r="AC148" s="186"/>
      <c r="AD148" s="161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45">
        <v>552</v>
      </c>
      <c r="I149" s="39">
        <f t="shared" ref="I149:I154" si="0">IF(G149=175,150,IF(G149=250,200,0))</f>
        <v>200</v>
      </c>
      <c r="J149" s="78"/>
      <c r="L149" s="37">
        <v>45089</v>
      </c>
      <c r="M149" s="38" t="s">
        <v>119</v>
      </c>
      <c r="N149" s="38" t="s">
        <v>122</v>
      </c>
      <c r="O149" s="38" t="s">
        <v>612</v>
      </c>
      <c r="P149" s="38" t="s">
        <v>131</v>
      </c>
      <c r="Q149" s="201">
        <v>8028598863</v>
      </c>
      <c r="R149" s="202">
        <v>250</v>
      </c>
      <c r="S149" s="145">
        <v>591</v>
      </c>
      <c r="T149" s="39">
        <v>200</v>
      </c>
      <c r="V149" s="1"/>
      <c r="AB149" s="161"/>
      <c r="AC149" s="187"/>
      <c r="AD149" s="161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184">
        <v>552</v>
      </c>
      <c r="I150" s="39">
        <f t="shared" si="0"/>
        <v>150</v>
      </c>
      <c r="J150" s="78"/>
      <c r="L150" s="37">
        <v>45089</v>
      </c>
      <c r="M150" s="38" t="s">
        <v>240</v>
      </c>
      <c r="N150" s="38" t="s">
        <v>109</v>
      </c>
      <c r="O150" s="38" t="s">
        <v>612</v>
      </c>
      <c r="P150" s="38" t="s">
        <v>131</v>
      </c>
      <c r="Q150" s="201">
        <v>8028598825</v>
      </c>
      <c r="R150" s="202">
        <v>250</v>
      </c>
      <c r="S150" s="145">
        <v>591</v>
      </c>
      <c r="T150" s="39">
        <v>200</v>
      </c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196" t="s">
        <v>606</v>
      </c>
      <c r="I151" s="39">
        <f t="shared" si="0"/>
        <v>200</v>
      </c>
      <c r="J151" s="78"/>
      <c r="L151" s="37">
        <v>45089</v>
      </c>
      <c r="M151" s="38" t="s">
        <v>149</v>
      </c>
      <c r="N151" s="38" t="s">
        <v>136</v>
      </c>
      <c r="O151" s="38" t="s">
        <v>612</v>
      </c>
      <c r="P151" s="38" t="s">
        <v>131</v>
      </c>
      <c r="Q151" s="201">
        <v>8028598936</v>
      </c>
      <c r="R151" s="202">
        <v>175</v>
      </c>
      <c r="S151" s="145">
        <v>591</v>
      </c>
      <c r="T151" s="39">
        <v>150</v>
      </c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196" t="s">
        <v>607</v>
      </c>
      <c r="I152" s="39">
        <f t="shared" si="0"/>
        <v>200</v>
      </c>
      <c r="J152" s="78"/>
      <c r="L152" s="37">
        <v>45089</v>
      </c>
      <c r="M152" s="38" t="s">
        <v>123</v>
      </c>
      <c r="N152" s="38" t="s">
        <v>141</v>
      </c>
      <c r="O152" s="38" t="s">
        <v>612</v>
      </c>
      <c r="P152" s="38" t="s">
        <v>131</v>
      </c>
      <c r="Q152" s="201">
        <v>8028598913</v>
      </c>
      <c r="R152" s="202">
        <v>175</v>
      </c>
      <c r="S152" s="145">
        <v>591</v>
      </c>
      <c r="T152" s="39">
        <v>150</v>
      </c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196" t="s">
        <v>606</v>
      </c>
      <c r="I153" s="39">
        <f t="shared" si="0"/>
        <v>150</v>
      </c>
      <c r="J153" s="78"/>
      <c r="L153" s="37">
        <v>45089</v>
      </c>
      <c r="M153" s="38" t="s">
        <v>570</v>
      </c>
      <c r="N153" s="38" t="s">
        <v>126</v>
      </c>
      <c r="O153" s="38" t="s">
        <v>612</v>
      </c>
      <c r="P153" s="38" t="s">
        <v>131</v>
      </c>
      <c r="Q153" s="201">
        <v>8028598961</v>
      </c>
      <c r="R153" s="202">
        <v>175</v>
      </c>
      <c r="S153" s="145">
        <v>591</v>
      </c>
      <c r="T153" s="39">
        <v>150</v>
      </c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>
        <v>8028524650</v>
      </c>
      <c r="G154" s="39">
        <v>175</v>
      </c>
      <c r="H154" s="196" t="s">
        <v>606</v>
      </c>
      <c r="I154" s="39">
        <f t="shared" si="0"/>
        <v>150</v>
      </c>
      <c r="J154" s="78"/>
      <c r="L154" s="37">
        <v>45091</v>
      </c>
      <c r="M154" s="38" t="s">
        <v>240</v>
      </c>
      <c r="N154" s="38" t="s">
        <v>109</v>
      </c>
      <c r="O154" s="38" t="s">
        <v>612</v>
      </c>
      <c r="P154" s="38" t="s">
        <v>131</v>
      </c>
      <c r="Q154" s="207">
        <v>8028608674</v>
      </c>
      <c r="R154" s="206">
        <v>250</v>
      </c>
      <c r="S154" s="145">
        <v>603</v>
      </c>
      <c r="T154" s="39">
        <v>200</v>
      </c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>
        <v>8028524654</v>
      </c>
      <c r="G155" s="39">
        <v>175</v>
      </c>
      <c r="H155" s="196" t="s">
        <v>606</v>
      </c>
      <c r="I155" s="39">
        <f t="shared" ref="I155:I195" si="1">IF(G155=175,150,IF(G155=250,200,0))</f>
        <v>150</v>
      </c>
      <c r="J155" s="78"/>
      <c r="L155" s="37">
        <v>45091</v>
      </c>
      <c r="M155" s="38" t="s">
        <v>149</v>
      </c>
      <c r="N155" s="38" t="s">
        <v>136</v>
      </c>
      <c r="O155" s="38" t="s">
        <v>612</v>
      </c>
      <c r="P155" s="38" t="s">
        <v>131</v>
      </c>
      <c r="Q155" s="201">
        <v>8028608656</v>
      </c>
      <c r="R155" s="202">
        <v>250</v>
      </c>
      <c r="S155" s="145">
        <v>591</v>
      </c>
      <c r="T155" s="39">
        <v>200</v>
      </c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>
        <v>8028524675</v>
      </c>
      <c r="G156" s="39">
        <v>175</v>
      </c>
      <c r="H156" s="196" t="s">
        <v>606</v>
      </c>
      <c r="I156" s="39">
        <f t="shared" si="1"/>
        <v>150</v>
      </c>
      <c r="J156" s="78"/>
      <c r="L156" s="37">
        <v>45091</v>
      </c>
      <c r="M156" s="38" t="s">
        <v>119</v>
      </c>
      <c r="N156" s="38" t="s">
        <v>122</v>
      </c>
      <c r="O156" s="38" t="s">
        <v>612</v>
      </c>
      <c r="P156" s="38" t="s">
        <v>131</v>
      </c>
      <c r="Q156" s="201">
        <v>8028608716</v>
      </c>
      <c r="R156" s="202">
        <v>175</v>
      </c>
      <c r="S156" s="145">
        <v>591</v>
      </c>
      <c r="T156" s="39">
        <v>150</v>
      </c>
    </row>
    <row r="157" spans="1:30" x14ac:dyDescent="0.25">
      <c r="A157" s="37">
        <v>45070</v>
      </c>
      <c r="B157" s="38" t="s">
        <v>240</v>
      </c>
      <c r="C157" s="38" t="s">
        <v>517</v>
      </c>
      <c r="D157" s="38" t="s">
        <v>130</v>
      </c>
      <c r="E157" s="38" t="s">
        <v>131</v>
      </c>
      <c r="F157" s="38">
        <v>8028534671</v>
      </c>
      <c r="G157" s="39">
        <v>250</v>
      </c>
      <c r="H157" s="196" t="s">
        <v>606</v>
      </c>
      <c r="I157" s="39">
        <f t="shared" si="1"/>
        <v>200</v>
      </c>
      <c r="J157" s="78"/>
      <c r="L157" s="37">
        <v>45093</v>
      </c>
      <c r="M157" s="38" t="s">
        <v>119</v>
      </c>
      <c r="N157" s="38" t="s">
        <v>144</v>
      </c>
      <c r="O157" s="38" t="s">
        <v>612</v>
      </c>
      <c r="P157" s="38" t="s">
        <v>131</v>
      </c>
      <c r="Q157" s="68">
        <v>8028619124</v>
      </c>
      <c r="R157" s="206">
        <v>250</v>
      </c>
      <c r="S157" s="145">
        <v>603</v>
      </c>
      <c r="T157" s="39">
        <v>200</v>
      </c>
    </row>
    <row r="158" spans="1:30" x14ac:dyDescent="0.25">
      <c r="A158" s="37">
        <v>45070</v>
      </c>
      <c r="B158" s="38" t="s">
        <v>119</v>
      </c>
      <c r="C158" s="38" t="s">
        <v>122</v>
      </c>
      <c r="D158" s="38" t="s">
        <v>130</v>
      </c>
      <c r="E158" s="38" t="s">
        <v>131</v>
      </c>
      <c r="F158" s="38">
        <v>8028534716</v>
      </c>
      <c r="G158" s="39">
        <v>175</v>
      </c>
      <c r="H158" s="196" t="s">
        <v>606</v>
      </c>
      <c r="I158" s="39">
        <f t="shared" si="1"/>
        <v>150</v>
      </c>
      <c r="J158" s="78"/>
      <c r="L158" s="37">
        <v>45093</v>
      </c>
      <c r="M158" s="38" t="s">
        <v>149</v>
      </c>
      <c r="N158" s="38" t="s">
        <v>136</v>
      </c>
      <c r="O158" s="38" t="s">
        <v>612</v>
      </c>
      <c r="P158" s="38" t="s">
        <v>131</v>
      </c>
      <c r="Q158" s="68">
        <v>8028619079</v>
      </c>
      <c r="R158" s="206">
        <v>250</v>
      </c>
      <c r="S158" s="145">
        <v>603</v>
      </c>
      <c r="T158" s="39">
        <v>200</v>
      </c>
    </row>
    <row r="159" spans="1:30" x14ac:dyDescent="0.25">
      <c r="A159" s="37">
        <v>45072</v>
      </c>
      <c r="B159" s="37" t="s">
        <v>135</v>
      </c>
      <c r="C159" s="37" t="s">
        <v>136</v>
      </c>
      <c r="D159" s="37" t="s">
        <v>130</v>
      </c>
      <c r="E159" s="37" t="s">
        <v>131</v>
      </c>
      <c r="F159" s="38">
        <v>8028544651</v>
      </c>
      <c r="G159" s="39">
        <v>250</v>
      </c>
      <c r="H159" s="196" t="s">
        <v>606</v>
      </c>
      <c r="I159" s="39">
        <f t="shared" si="1"/>
        <v>200</v>
      </c>
      <c r="J159" s="78"/>
      <c r="L159" s="37">
        <v>45093</v>
      </c>
      <c r="M159" s="37" t="s">
        <v>240</v>
      </c>
      <c r="N159" s="37" t="s">
        <v>109</v>
      </c>
      <c r="O159" s="37" t="s">
        <v>612</v>
      </c>
      <c r="P159" s="37" t="s">
        <v>131</v>
      </c>
      <c r="Q159" s="68">
        <v>8028619129</v>
      </c>
      <c r="R159" s="206">
        <v>175</v>
      </c>
      <c r="S159" s="145">
        <v>603</v>
      </c>
      <c r="T159" s="39">
        <v>150</v>
      </c>
    </row>
    <row r="160" spans="1:30" x14ac:dyDescent="0.25">
      <c r="A160" s="37">
        <v>45072</v>
      </c>
      <c r="B160" s="38" t="s">
        <v>119</v>
      </c>
      <c r="C160" s="38" t="s">
        <v>122</v>
      </c>
      <c r="D160" s="38" t="s">
        <v>130</v>
      </c>
      <c r="E160" s="38" t="s">
        <v>131</v>
      </c>
      <c r="F160" s="38">
        <v>8028544655</v>
      </c>
      <c r="G160" s="39">
        <v>175</v>
      </c>
      <c r="H160" s="196" t="s">
        <v>606</v>
      </c>
      <c r="I160" s="39">
        <f t="shared" si="1"/>
        <v>150</v>
      </c>
      <c r="J160" s="78"/>
      <c r="L160" s="37">
        <v>45096</v>
      </c>
      <c r="M160" s="38" t="s">
        <v>240</v>
      </c>
      <c r="N160" s="38" t="s">
        <v>109</v>
      </c>
      <c r="O160" s="38" t="s">
        <v>612</v>
      </c>
      <c r="P160" s="38" t="s">
        <v>131</v>
      </c>
      <c r="Q160" s="68">
        <v>8028624997</v>
      </c>
      <c r="R160" s="206">
        <v>250</v>
      </c>
      <c r="S160" s="145">
        <v>603</v>
      </c>
      <c r="T160" s="39">
        <v>200</v>
      </c>
    </row>
    <row r="161" spans="1:30" x14ac:dyDescent="0.25">
      <c r="A161" s="37">
        <v>45072</v>
      </c>
      <c r="B161" s="38" t="s">
        <v>239</v>
      </c>
      <c r="C161" s="38" t="s">
        <v>133</v>
      </c>
      <c r="D161" s="38" t="s">
        <v>130</v>
      </c>
      <c r="E161" s="38" t="s">
        <v>131</v>
      </c>
      <c r="F161" s="38">
        <v>8028544657</v>
      </c>
      <c r="G161" s="39">
        <v>175</v>
      </c>
      <c r="H161" s="196" t="s">
        <v>606</v>
      </c>
      <c r="I161" s="39">
        <f t="shared" si="1"/>
        <v>150</v>
      </c>
      <c r="J161" s="78"/>
      <c r="L161" s="37">
        <v>45096</v>
      </c>
      <c r="M161" s="38" t="s">
        <v>149</v>
      </c>
      <c r="N161" s="38" t="s">
        <v>136</v>
      </c>
      <c r="O161" s="38" t="s">
        <v>612</v>
      </c>
      <c r="P161" s="38" t="s">
        <v>131</v>
      </c>
      <c r="Q161" s="68">
        <v>8028624961</v>
      </c>
      <c r="R161" s="206">
        <v>250</v>
      </c>
      <c r="S161" s="145">
        <v>603</v>
      </c>
      <c r="T161" s="39">
        <v>200</v>
      </c>
    </row>
    <row r="162" spans="1:30" x14ac:dyDescent="0.25">
      <c r="A162" s="37">
        <v>45075</v>
      </c>
      <c r="B162" s="38" t="s">
        <v>135</v>
      </c>
      <c r="C162" s="38" t="s">
        <v>136</v>
      </c>
      <c r="D162" s="38" t="s">
        <v>130</v>
      </c>
      <c r="E162" s="38" t="s">
        <v>131</v>
      </c>
      <c r="F162" s="38">
        <v>8028551056</v>
      </c>
      <c r="G162" s="39">
        <v>250</v>
      </c>
      <c r="H162" s="196" t="s">
        <v>606</v>
      </c>
      <c r="I162" s="39">
        <f t="shared" si="1"/>
        <v>200</v>
      </c>
      <c r="J162" s="78"/>
      <c r="L162" s="37">
        <v>45096</v>
      </c>
      <c r="M162" s="38" t="s">
        <v>119</v>
      </c>
      <c r="N162" s="38" t="s">
        <v>122</v>
      </c>
      <c r="O162" s="38" t="s">
        <v>612</v>
      </c>
      <c r="P162" s="38" t="s">
        <v>131</v>
      </c>
      <c r="Q162" s="68">
        <v>8028624940</v>
      </c>
      <c r="R162" s="206">
        <v>250</v>
      </c>
      <c r="S162" s="145">
        <v>603</v>
      </c>
      <c r="T162" s="39">
        <v>200</v>
      </c>
    </row>
    <row r="163" spans="1:30" x14ac:dyDescent="0.25">
      <c r="A163" s="37">
        <v>45075</v>
      </c>
      <c r="B163" s="38" t="s">
        <v>240</v>
      </c>
      <c r="C163" s="38" t="s">
        <v>517</v>
      </c>
      <c r="D163" s="38" t="s">
        <v>130</v>
      </c>
      <c r="E163" s="38" t="s">
        <v>131</v>
      </c>
      <c r="F163" s="38">
        <v>8028551066</v>
      </c>
      <c r="G163" s="39">
        <v>250</v>
      </c>
      <c r="H163" s="196" t="s">
        <v>606</v>
      </c>
      <c r="I163" s="39">
        <f t="shared" si="1"/>
        <v>200</v>
      </c>
      <c r="J163" s="78"/>
      <c r="L163" s="37">
        <v>45097</v>
      </c>
      <c r="M163" s="38" t="s">
        <v>119</v>
      </c>
      <c r="N163" s="38" t="s">
        <v>144</v>
      </c>
      <c r="O163" s="38" t="s">
        <v>612</v>
      </c>
      <c r="P163" s="38" t="s">
        <v>616</v>
      </c>
      <c r="Q163" s="68">
        <v>8028626200</v>
      </c>
      <c r="R163" s="206">
        <v>175</v>
      </c>
      <c r="S163" s="145">
        <v>603</v>
      </c>
      <c r="T163" s="39">
        <v>140</v>
      </c>
      <c r="U163" t="s">
        <v>649</v>
      </c>
    </row>
    <row r="164" spans="1:30" x14ac:dyDescent="0.25">
      <c r="A164" s="37">
        <v>45075</v>
      </c>
      <c r="B164" s="38" t="s">
        <v>119</v>
      </c>
      <c r="C164" s="38" t="s">
        <v>122</v>
      </c>
      <c r="D164" s="38" t="s">
        <v>130</v>
      </c>
      <c r="E164" s="38" t="s">
        <v>131</v>
      </c>
      <c r="F164" s="38">
        <v>8028551272</v>
      </c>
      <c r="G164" s="39">
        <v>250</v>
      </c>
      <c r="H164" s="196" t="s">
        <v>606</v>
      </c>
      <c r="I164" s="39">
        <f t="shared" si="1"/>
        <v>200</v>
      </c>
      <c r="J164" s="78"/>
      <c r="L164" s="37">
        <v>45097</v>
      </c>
      <c r="M164" s="38" t="s">
        <v>123</v>
      </c>
      <c r="N164" s="38" t="s">
        <v>141</v>
      </c>
      <c r="O164" s="38" t="s">
        <v>612</v>
      </c>
      <c r="P164" s="38" t="s">
        <v>189</v>
      </c>
      <c r="Q164" s="68">
        <v>8028626282</v>
      </c>
      <c r="R164" s="206">
        <v>175</v>
      </c>
      <c r="S164" s="145">
        <v>603</v>
      </c>
      <c r="T164" s="39">
        <v>150</v>
      </c>
    </row>
    <row r="165" spans="1:30" x14ac:dyDescent="0.25">
      <c r="A165" s="37">
        <v>45075</v>
      </c>
      <c r="B165" s="38" t="s">
        <v>239</v>
      </c>
      <c r="C165" s="38" t="s">
        <v>133</v>
      </c>
      <c r="D165" s="38" t="s">
        <v>130</v>
      </c>
      <c r="E165" s="38" t="s">
        <v>131</v>
      </c>
      <c r="F165" s="38">
        <v>8028551168</v>
      </c>
      <c r="G165" s="39">
        <v>175</v>
      </c>
      <c r="H165" s="196" t="s">
        <v>606</v>
      </c>
      <c r="I165" s="39">
        <f t="shared" si="1"/>
        <v>150</v>
      </c>
      <c r="J165" s="78"/>
      <c r="L165" s="37">
        <v>45097</v>
      </c>
      <c r="M165" s="38" t="s">
        <v>239</v>
      </c>
      <c r="N165" s="38" t="s">
        <v>133</v>
      </c>
      <c r="O165" s="38" t="s">
        <v>612</v>
      </c>
      <c r="P165" s="38" t="s">
        <v>223</v>
      </c>
      <c r="Q165" s="68">
        <v>8028626279</v>
      </c>
      <c r="R165" s="206">
        <v>175</v>
      </c>
      <c r="S165" s="145">
        <v>603</v>
      </c>
      <c r="T165" s="39">
        <v>150</v>
      </c>
    </row>
    <row r="166" spans="1:30" x14ac:dyDescent="0.25">
      <c r="A166" s="37">
        <v>45075</v>
      </c>
      <c r="B166" s="38" t="s">
        <v>123</v>
      </c>
      <c r="C166" s="38" t="s">
        <v>141</v>
      </c>
      <c r="D166" s="38" t="s">
        <v>130</v>
      </c>
      <c r="E166" s="38" t="s">
        <v>131</v>
      </c>
      <c r="F166" s="38">
        <v>8028551265</v>
      </c>
      <c r="G166" s="39">
        <v>175</v>
      </c>
      <c r="H166" s="196" t="s">
        <v>606</v>
      </c>
      <c r="I166" s="39">
        <f t="shared" si="1"/>
        <v>150</v>
      </c>
      <c r="J166" s="78"/>
      <c r="L166" s="37">
        <v>45098</v>
      </c>
      <c r="M166" s="38" t="s">
        <v>149</v>
      </c>
      <c r="N166" s="38" t="s">
        <v>136</v>
      </c>
      <c r="O166" s="38" t="s">
        <v>612</v>
      </c>
      <c r="P166" s="38" t="s">
        <v>131</v>
      </c>
      <c r="Q166" s="68">
        <v>8028635020</v>
      </c>
      <c r="R166" s="206">
        <v>250</v>
      </c>
      <c r="S166" s="145">
        <v>603</v>
      </c>
      <c r="T166" s="39">
        <v>200</v>
      </c>
    </row>
    <row r="167" spans="1:30" x14ac:dyDescent="0.25">
      <c r="A167" s="37">
        <v>45077</v>
      </c>
      <c r="B167" s="38" t="s">
        <v>240</v>
      </c>
      <c r="C167" s="38" t="s">
        <v>109</v>
      </c>
      <c r="D167" s="38" t="s">
        <v>130</v>
      </c>
      <c r="E167" s="38" t="s">
        <v>131</v>
      </c>
      <c r="F167" s="38">
        <v>8028561655</v>
      </c>
      <c r="G167" s="39">
        <v>250</v>
      </c>
      <c r="H167" s="198" t="s">
        <v>628</v>
      </c>
      <c r="I167" s="39">
        <f t="shared" si="1"/>
        <v>200</v>
      </c>
      <c r="J167" s="78"/>
      <c r="L167" s="37">
        <v>45098</v>
      </c>
      <c r="M167" s="38" t="s">
        <v>119</v>
      </c>
      <c r="N167" s="38" t="s">
        <v>144</v>
      </c>
      <c r="O167" s="38" t="s">
        <v>612</v>
      </c>
      <c r="P167" s="38" t="s">
        <v>131</v>
      </c>
      <c r="Q167" s="68">
        <v>8028632738</v>
      </c>
      <c r="R167" s="206">
        <v>175</v>
      </c>
      <c r="S167" s="145">
        <v>603</v>
      </c>
      <c r="T167" s="39">
        <v>150</v>
      </c>
    </row>
    <row r="168" spans="1:30" x14ac:dyDescent="0.25">
      <c r="A168" s="37">
        <v>45077</v>
      </c>
      <c r="B168" s="38" t="s">
        <v>135</v>
      </c>
      <c r="C168" s="38" t="s">
        <v>136</v>
      </c>
      <c r="D168" s="38" t="s">
        <v>130</v>
      </c>
      <c r="E168" s="38" t="s">
        <v>131</v>
      </c>
      <c r="F168" s="38">
        <v>8028562944</v>
      </c>
      <c r="G168" s="39">
        <v>250</v>
      </c>
      <c r="H168" s="198" t="s">
        <v>628</v>
      </c>
      <c r="I168" s="39">
        <f t="shared" si="1"/>
        <v>200</v>
      </c>
      <c r="J168" s="78"/>
      <c r="L168" s="37">
        <v>45098</v>
      </c>
      <c r="M168" s="38" t="s">
        <v>23</v>
      </c>
      <c r="N168" s="38" t="s">
        <v>109</v>
      </c>
      <c r="O168" s="38" t="s">
        <v>612</v>
      </c>
      <c r="P168" s="38" t="s">
        <v>131</v>
      </c>
      <c r="Q168" s="68">
        <v>8028635002</v>
      </c>
      <c r="R168" s="206">
        <v>250</v>
      </c>
      <c r="S168" s="145">
        <v>603</v>
      </c>
      <c r="T168" s="39">
        <v>200</v>
      </c>
      <c r="V168" s="64"/>
      <c r="W168" s="64"/>
      <c r="X168" s="64"/>
      <c r="Y168" s="64"/>
      <c r="Z168" s="64"/>
      <c r="AA168" s="64"/>
      <c r="AB168" s="64"/>
      <c r="AC168" s="64"/>
      <c r="AD168" s="64"/>
    </row>
    <row r="169" spans="1:30" x14ac:dyDescent="0.25">
      <c r="A169" s="37"/>
      <c r="B169" s="38"/>
      <c r="C169" s="38"/>
      <c r="D169" s="38"/>
      <c r="E169" s="38"/>
      <c r="F169" s="38"/>
      <c r="G169" s="39"/>
      <c r="H169" s="184"/>
      <c r="I169" s="39">
        <f t="shared" si="1"/>
        <v>0</v>
      </c>
      <c r="J169" s="78"/>
      <c r="L169" s="37">
        <v>45100</v>
      </c>
      <c r="M169" s="38" t="s">
        <v>23</v>
      </c>
      <c r="N169" s="38" t="s">
        <v>109</v>
      </c>
      <c r="O169" s="38" t="s">
        <v>612</v>
      </c>
      <c r="P169" s="38" t="s">
        <v>131</v>
      </c>
      <c r="Q169" s="213">
        <v>8028645919</v>
      </c>
      <c r="R169" s="39">
        <v>250</v>
      </c>
      <c r="S169" s="145">
        <v>611</v>
      </c>
      <c r="T169" s="39">
        <f>IF(R169=250,200,IF(R169=175,150,0))</f>
        <v>200</v>
      </c>
      <c r="V169" s="1"/>
      <c r="AA169" s="214"/>
      <c r="AB169" s="161"/>
      <c r="AC169" s="186"/>
      <c r="AD169" s="161"/>
    </row>
    <row r="170" spans="1:30" x14ac:dyDescent="0.25">
      <c r="A170" s="37"/>
      <c r="B170" s="38"/>
      <c r="C170" s="38"/>
      <c r="D170" s="38"/>
      <c r="E170" s="38"/>
      <c r="F170" s="38"/>
      <c r="G170" s="39"/>
      <c r="H170" s="184"/>
      <c r="I170" s="39">
        <f t="shared" si="1"/>
        <v>0</v>
      </c>
      <c r="J170" s="78"/>
      <c r="L170" s="37">
        <v>45100</v>
      </c>
      <c r="M170" s="38" t="s">
        <v>149</v>
      </c>
      <c r="N170" s="38" t="s">
        <v>136</v>
      </c>
      <c r="O170" s="38" t="s">
        <v>612</v>
      </c>
      <c r="P170" s="38" t="s">
        <v>131</v>
      </c>
      <c r="Q170" s="201">
        <v>8028645929</v>
      </c>
      <c r="R170" s="39">
        <v>250</v>
      </c>
      <c r="S170" s="145">
        <v>611</v>
      </c>
      <c r="T170" s="39">
        <f>IF(R170=250,200,IF(R170=175,150,0))</f>
        <v>200</v>
      </c>
      <c r="V170" s="1"/>
      <c r="AA170" s="214"/>
      <c r="AB170" s="161"/>
      <c r="AC170" s="186"/>
      <c r="AD170" s="161"/>
    </row>
    <row r="171" spans="1:30" x14ac:dyDescent="0.25">
      <c r="A171" s="37"/>
      <c r="B171" s="38"/>
      <c r="C171" s="38"/>
      <c r="D171" s="38"/>
      <c r="E171" s="38"/>
      <c r="F171" s="38"/>
      <c r="G171" s="39"/>
      <c r="H171" s="184"/>
      <c r="I171" s="39">
        <f t="shared" si="1"/>
        <v>0</v>
      </c>
      <c r="J171" s="78"/>
      <c r="L171" s="37">
        <v>45100</v>
      </c>
      <c r="M171" s="38" t="s">
        <v>119</v>
      </c>
      <c r="N171" s="38" t="s">
        <v>122</v>
      </c>
      <c r="O171" s="38" t="s">
        <v>612</v>
      </c>
      <c r="P171" s="38" t="s">
        <v>131</v>
      </c>
      <c r="Q171" s="201">
        <v>8028645935</v>
      </c>
      <c r="R171" s="39">
        <v>175</v>
      </c>
      <c r="S171" s="145">
        <v>611</v>
      </c>
      <c r="T171" s="39">
        <f t="shared" ref="T171:T180" si="2">IF(R171=250,200,IF(R171=175,150,0))</f>
        <v>150</v>
      </c>
      <c r="V171" s="1"/>
      <c r="AA171" s="214"/>
      <c r="AB171" s="161"/>
      <c r="AC171" s="186"/>
      <c r="AD171" s="161"/>
    </row>
    <row r="172" spans="1:30" x14ac:dyDescent="0.25">
      <c r="A172" s="37"/>
      <c r="B172" s="38"/>
      <c r="C172" s="38"/>
      <c r="D172" s="38"/>
      <c r="E172" s="38"/>
      <c r="F172" s="38"/>
      <c r="G172" s="39"/>
      <c r="H172" s="184"/>
      <c r="I172" s="39">
        <f t="shared" si="1"/>
        <v>0</v>
      </c>
      <c r="J172" s="78"/>
      <c r="L172" s="37">
        <v>45100</v>
      </c>
      <c r="M172" s="38" t="s">
        <v>239</v>
      </c>
      <c r="N172" s="38" t="s">
        <v>133</v>
      </c>
      <c r="O172" s="38" t="s">
        <v>612</v>
      </c>
      <c r="P172" s="38" t="s">
        <v>131</v>
      </c>
      <c r="Q172" s="201">
        <v>8028645952</v>
      </c>
      <c r="R172" s="39">
        <v>175</v>
      </c>
      <c r="S172" s="145">
        <v>611</v>
      </c>
      <c r="T172" s="39">
        <f t="shared" si="2"/>
        <v>150</v>
      </c>
      <c r="V172" s="1"/>
      <c r="AA172" s="214"/>
      <c r="AB172" s="161"/>
      <c r="AC172" s="186"/>
      <c r="AD172" s="161"/>
    </row>
    <row r="173" spans="1:30" x14ac:dyDescent="0.25">
      <c r="A173" s="37"/>
      <c r="B173" s="38"/>
      <c r="C173" s="38"/>
      <c r="D173" s="38"/>
      <c r="E173" s="38"/>
      <c r="F173" s="38"/>
      <c r="G173" s="39"/>
      <c r="H173" s="184"/>
      <c r="I173" s="39">
        <f t="shared" si="1"/>
        <v>0</v>
      </c>
      <c r="J173" s="78"/>
      <c r="L173" s="37">
        <v>45103</v>
      </c>
      <c r="M173" s="38" t="s">
        <v>149</v>
      </c>
      <c r="N173" s="38" t="s">
        <v>136</v>
      </c>
      <c r="O173" s="38" t="s">
        <v>612</v>
      </c>
      <c r="P173" s="38" t="s">
        <v>131</v>
      </c>
      <c r="Q173" s="213">
        <v>8028652070</v>
      </c>
      <c r="R173" s="39">
        <v>250</v>
      </c>
      <c r="S173" s="145">
        <v>611</v>
      </c>
      <c r="T173" s="39">
        <f t="shared" si="2"/>
        <v>200</v>
      </c>
      <c r="V173" s="1"/>
      <c r="AA173" s="214"/>
      <c r="AB173" s="161"/>
      <c r="AC173" s="186"/>
      <c r="AD173" s="161"/>
    </row>
    <row r="174" spans="1:30" x14ac:dyDescent="0.25">
      <c r="A174" s="37"/>
      <c r="B174" s="38"/>
      <c r="C174" s="38"/>
      <c r="D174" s="38"/>
      <c r="E174" s="38"/>
      <c r="F174" s="38"/>
      <c r="G174" s="39"/>
      <c r="H174" s="184"/>
      <c r="I174" s="39">
        <f t="shared" si="1"/>
        <v>0</v>
      </c>
      <c r="J174" s="78"/>
      <c r="L174" s="37">
        <v>45103</v>
      </c>
      <c r="M174" s="38" t="s">
        <v>119</v>
      </c>
      <c r="N174" s="38" t="s">
        <v>122</v>
      </c>
      <c r="O174" s="38" t="s">
        <v>612</v>
      </c>
      <c r="P174" s="38" t="s">
        <v>131</v>
      </c>
      <c r="Q174" s="213">
        <v>8028652089</v>
      </c>
      <c r="R174" s="39">
        <v>175</v>
      </c>
      <c r="S174" s="145">
        <v>611</v>
      </c>
      <c r="T174" s="39">
        <f t="shared" si="2"/>
        <v>150</v>
      </c>
      <c r="V174" s="1"/>
      <c r="AA174" s="214"/>
      <c r="AB174" s="161"/>
      <c r="AC174" s="186"/>
      <c r="AD174" s="161"/>
    </row>
    <row r="175" spans="1:30" x14ac:dyDescent="0.25">
      <c r="A175" s="37"/>
      <c r="B175" s="38"/>
      <c r="C175" s="38"/>
      <c r="D175" s="38"/>
      <c r="E175" s="38"/>
      <c r="F175" s="38"/>
      <c r="G175" s="39"/>
      <c r="H175" s="184"/>
      <c r="I175" s="39">
        <f t="shared" si="1"/>
        <v>0</v>
      </c>
      <c r="J175" s="78"/>
      <c r="L175" s="37">
        <v>45103</v>
      </c>
      <c r="M175" s="38" t="s">
        <v>123</v>
      </c>
      <c r="N175" s="38" t="s">
        <v>141</v>
      </c>
      <c r="O175" s="38" t="s">
        <v>612</v>
      </c>
      <c r="P175" s="38" t="s">
        <v>131</v>
      </c>
      <c r="Q175" s="213">
        <v>8028652080</v>
      </c>
      <c r="R175" s="39">
        <v>250</v>
      </c>
      <c r="S175" s="145">
        <v>611</v>
      </c>
      <c r="T175" s="39">
        <f t="shared" si="2"/>
        <v>200</v>
      </c>
      <c r="V175" s="1"/>
      <c r="AA175" s="214"/>
      <c r="AB175" s="161"/>
      <c r="AC175" s="186"/>
      <c r="AD175" s="161"/>
    </row>
    <row r="176" spans="1:30" x14ac:dyDescent="0.25">
      <c r="A176" s="37"/>
      <c r="B176" s="38"/>
      <c r="C176" s="38"/>
      <c r="D176" s="38"/>
      <c r="E176" s="38"/>
      <c r="F176" s="38"/>
      <c r="G176" s="39"/>
      <c r="H176" s="184"/>
      <c r="I176" s="39">
        <f t="shared" si="1"/>
        <v>0</v>
      </c>
      <c r="J176" s="78"/>
      <c r="L176" s="37">
        <v>45103</v>
      </c>
      <c r="M176" s="38" t="s">
        <v>239</v>
      </c>
      <c r="N176" s="38" t="s">
        <v>133</v>
      </c>
      <c r="O176" s="38" t="s">
        <v>612</v>
      </c>
      <c r="P176" s="38" t="s">
        <v>131</v>
      </c>
      <c r="Q176" s="213">
        <v>8028652134</v>
      </c>
      <c r="R176" s="39">
        <v>175</v>
      </c>
      <c r="S176" s="145">
        <v>611</v>
      </c>
      <c r="T176" s="39">
        <f t="shared" si="2"/>
        <v>150</v>
      </c>
      <c r="V176" s="1"/>
      <c r="AA176" s="214"/>
      <c r="AB176" s="161"/>
      <c r="AC176" s="186"/>
      <c r="AD176" s="161"/>
    </row>
    <row r="177" spans="1:21" x14ac:dyDescent="0.25">
      <c r="A177" s="37"/>
      <c r="B177" s="38"/>
      <c r="C177" s="38"/>
      <c r="D177" s="38"/>
      <c r="E177" s="38"/>
      <c r="F177" s="38"/>
      <c r="G177" s="39"/>
      <c r="H177" s="184"/>
      <c r="I177" s="39">
        <f t="shared" si="1"/>
        <v>0</v>
      </c>
      <c r="J177" s="78"/>
      <c r="L177" s="37">
        <v>45104</v>
      </c>
      <c r="M177" s="38" t="s">
        <v>239</v>
      </c>
      <c r="N177" s="38" t="s">
        <v>133</v>
      </c>
      <c r="O177" s="38" t="s">
        <v>612</v>
      </c>
      <c r="P177" s="38" t="s">
        <v>189</v>
      </c>
      <c r="Q177" s="134">
        <v>8028652599</v>
      </c>
      <c r="R177" s="135">
        <v>175</v>
      </c>
      <c r="S177" s="145">
        <v>621</v>
      </c>
      <c r="T177" s="39">
        <v>140</v>
      </c>
      <c r="U177" s="215" t="s">
        <v>667</v>
      </c>
    </row>
    <row r="178" spans="1:21" x14ac:dyDescent="0.25">
      <c r="A178" s="37"/>
      <c r="B178" s="37"/>
      <c r="C178" s="37"/>
      <c r="D178" s="37"/>
      <c r="E178" s="37"/>
      <c r="F178" s="38"/>
      <c r="G178" s="39"/>
      <c r="H178" s="184"/>
      <c r="I178" s="39">
        <f t="shared" si="1"/>
        <v>0</v>
      </c>
      <c r="J178" s="78"/>
      <c r="L178" s="37">
        <v>45105</v>
      </c>
      <c r="M178" s="37" t="s">
        <v>123</v>
      </c>
      <c r="N178" s="37" t="s">
        <v>213</v>
      </c>
      <c r="O178" s="37" t="s">
        <v>612</v>
      </c>
      <c r="P178" s="37" t="s">
        <v>131</v>
      </c>
      <c r="Q178" s="134">
        <v>8028662916</v>
      </c>
      <c r="R178" s="135">
        <v>250</v>
      </c>
      <c r="S178" s="145">
        <v>621</v>
      </c>
      <c r="T178" s="39">
        <f t="shared" si="2"/>
        <v>200</v>
      </c>
    </row>
    <row r="179" spans="1:21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78"/>
      <c r="L179" s="37">
        <v>45107</v>
      </c>
      <c r="M179" s="38" t="s">
        <v>149</v>
      </c>
      <c r="N179" s="38" t="s">
        <v>136</v>
      </c>
      <c r="O179" s="38" t="s">
        <v>612</v>
      </c>
      <c r="P179" s="38" t="s">
        <v>131</v>
      </c>
      <c r="Q179" s="134">
        <v>8028674203</v>
      </c>
      <c r="R179" s="135">
        <v>250</v>
      </c>
      <c r="S179" s="145">
        <v>621</v>
      </c>
      <c r="T179" s="39">
        <f t="shared" si="2"/>
        <v>200</v>
      </c>
    </row>
    <row r="180" spans="1:21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78"/>
      <c r="L180" s="37">
        <v>45107</v>
      </c>
      <c r="M180" s="37" t="s">
        <v>123</v>
      </c>
      <c r="N180" s="37" t="s">
        <v>213</v>
      </c>
      <c r="O180" s="37" t="s">
        <v>612</v>
      </c>
      <c r="P180" s="37" t="s">
        <v>131</v>
      </c>
      <c r="Q180" s="134">
        <v>8028674184</v>
      </c>
      <c r="R180" s="135">
        <v>250</v>
      </c>
      <c r="S180" s="145">
        <v>621</v>
      </c>
      <c r="T180" s="39">
        <f t="shared" si="2"/>
        <v>200</v>
      </c>
    </row>
    <row r="181" spans="1:21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78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1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78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1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78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1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78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1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78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1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78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1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78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1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77"/>
      <c r="L188" s="7"/>
      <c r="M188" s="8"/>
      <c r="N188" s="8"/>
      <c r="O188" s="8"/>
      <c r="P188" s="8"/>
      <c r="Q188" s="8"/>
      <c r="R188" s="14"/>
      <c r="S188" s="14"/>
      <c r="T188" s="14"/>
    </row>
    <row r="189" spans="1:21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77"/>
      <c r="L189" s="7"/>
      <c r="M189" s="8"/>
      <c r="N189" s="8"/>
      <c r="O189" s="8"/>
      <c r="P189" s="8"/>
      <c r="Q189" s="8"/>
      <c r="R189" s="14"/>
      <c r="S189" s="14"/>
      <c r="T189" s="14"/>
    </row>
    <row r="190" spans="1:21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77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1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77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1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77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77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77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77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77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6450</v>
      </c>
      <c r="H197" s="14"/>
      <c r="I197" s="16">
        <f>SUM(I139:I196)</f>
        <v>5300</v>
      </c>
      <c r="J197" s="79"/>
      <c r="L197" s="8"/>
      <c r="M197" s="8"/>
      <c r="N197" s="8"/>
      <c r="O197" s="8"/>
      <c r="P197" s="8"/>
      <c r="Q197" s="12" t="s">
        <v>14</v>
      </c>
      <c r="R197" s="13">
        <f>SUM(R139:R196)</f>
        <v>9225</v>
      </c>
      <c r="S197" s="14"/>
      <c r="T197" s="16">
        <f>SUM(T139:T196)</f>
        <v>7520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6256.5</v>
      </c>
      <c r="H198" s="14"/>
      <c r="I198" s="14"/>
      <c r="J198" s="77"/>
      <c r="L198" s="8"/>
      <c r="M198" s="8"/>
      <c r="N198" s="8"/>
      <c r="O198" s="8"/>
      <c r="P198" s="8"/>
      <c r="Q198" s="12" t="s">
        <v>35</v>
      </c>
      <c r="R198" s="13">
        <f>R197*0.97</f>
        <v>8948.25</v>
      </c>
      <c r="S198" s="14"/>
      <c r="T198" s="14"/>
    </row>
    <row r="199" spans="1:20" x14ac:dyDescent="0.25">
      <c r="A199" s="8"/>
      <c r="B199" s="8"/>
      <c r="C199" s="8"/>
      <c r="D199" s="8"/>
      <c r="E199" s="303" t="s">
        <v>18</v>
      </c>
      <c r="F199" s="304"/>
      <c r="G199" s="304"/>
      <c r="H199" s="305"/>
      <c r="I199" s="30">
        <f>G198-I197</f>
        <v>956.5</v>
      </c>
      <c r="J199" s="80"/>
      <c r="L199" s="8"/>
      <c r="M199" s="8"/>
      <c r="N199" s="8"/>
      <c r="O199" s="8"/>
      <c r="P199" s="303" t="s">
        <v>18</v>
      </c>
      <c r="Q199" s="304"/>
      <c r="R199" s="304"/>
      <c r="S199" s="305"/>
      <c r="T199" s="30">
        <f>R198-T197</f>
        <v>1428.25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77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302" t="s">
        <v>92</v>
      </c>
      <c r="D205" s="302"/>
      <c r="E205" s="302"/>
      <c r="N205" s="302" t="s">
        <v>93</v>
      </c>
      <c r="O205" s="302"/>
      <c r="P205" s="302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76" t="s">
        <v>10</v>
      </c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 t="s">
        <v>452</v>
      </c>
      <c r="T206" s="5" t="s">
        <v>33</v>
      </c>
    </row>
    <row r="207" spans="1:20" x14ac:dyDescent="0.25">
      <c r="A207" s="7">
        <v>45110</v>
      </c>
      <c r="B207" s="8" t="s">
        <v>341</v>
      </c>
      <c r="C207" s="8" t="s">
        <v>109</v>
      </c>
      <c r="D207" s="8" t="s">
        <v>130</v>
      </c>
      <c r="E207" s="8" t="s">
        <v>131</v>
      </c>
      <c r="F207" s="38">
        <v>8028678641</v>
      </c>
      <c r="G207" s="39">
        <v>250</v>
      </c>
      <c r="H207" s="14"/>
      <c r="I207" s="14">
        <v>200</v>
      </c>
      <c r="J207" s="224">
        <v>621</v>
      </c>
      <c r="L207" s="7">
        <v>45140</v>
      </c>
      <c r="M207" s="8" t="s">
        <v>149</v>
      </c>
      <c r="N207" s="8" t="s">
        <v>136</v>
      </c>
      <c r="O207" s="8" t="s">
        <v>612</v>
      </c>
      <c r="P207" s="8" t="s">
        <v>131</v>
      </c>
      <c r="Q207" s="241">
        <v>8028786775</v>
      </c>
      <c r="R207" s="242">
        <v>250</v>
      </c>
      <c r="S207" s="109">
        <v>650</v>
      </c>
      <c r="T207" s="14">
        <v>200</v>
      </c>
    </row>
    <row r="208" spans="1:20" x14ac:dyDescent="0.25">
      <c r="A208" s="7">
        <v>45110</v>
      </c>
      <c r="B208" s="8" t="s">
        <v>137</v>
      </c>
      <c r="C208" s="8" t="s">
        <v>181</v>
      </c>
      <c r="D208" s="8" t="s">
        <v>130</v>
      </c>
      <c r="E208" s="8" t="s">
        <v>131</v>
      </c>
      <c r="F208" s="38">
        <v>8028678632</v>
      </c>
      <c r="G208" s="39">
        <v>250</v>
      </c>
      <c r="H208" s="14"/>
      <c r="I208" s="14">
        <v>200</v>
      </c>
      <c r="J208" s="224">
        <v>621</v>
      </c>
      <c r="L208" s="7">
        <v>45142</v>
      </c>
      <c r="M208" s="8" t="s">
        <v>119</v>
      </c>
      <c r="N208" s="8" t="s">
        <v>122</v>
      </c>
      <c r="O208" s="8" t="s">
        <v>612</v>
      </c>
      <c r="P208" s="8" t="s">
        <v>131</v>
      </c>
      <c r="Q208" s="38">
        <v>8028795313</v>
      </c>
      <c r="R208" s="14">
        <v>250</v>
      </c>
      <c r="S208" s="175">
        <v>655</v>
      </c>
      <c r="T208" s="14">
        <v>200</v>
      </c>
    </row>
    <row r="209" spans="1:20" x14ac:dyDescent="0.25">
      <c r="A209" s="7">
        <v>45110</v>
      </c>
      <c r="B209" s="8" t="s">
        <v>143</v>
      </c>
      <c r="C209" s="8" t="s">
        <v>122</v>
      </c>
      <c r="D209" s="8" t="s">
        <v>130</v>
      </c>
      <c r="E209" s="8" t="s">
        <v>131</v>
      </c>
      <c r="F209" s="38">
        <v>8028678637</v>
      </c>
      <c r="G209" s="39">
        <v>250</v>
      </c>
      <c r="H209" s="14"/>
      <c r="I209" s="14">
        <v>200</v>
      </c>
      <c r="J209" s="224">
        <v>621</v>
      </c>
      <c r="L209" s="7">
        <v>45145</v>
      </c>
      <c r="M209" s="8" t="s">
        <v>703</v>
      </c>
      <c r="N209" s="8" t="s">
        <v>774</v>
      </c>
      <c r="O209" s="8" t="s">
        <v>612</v>
      </c>
      <c r="P209" s="8" t="s">
        <v>131</v>
      </c>
      <c r="Q209" s="254">
        <v>8028799860</v>
      </c>
      <c r="R209" s="14">
        <v>175</v>
      </c>
      <c r="S209" s="175">
        <v>655</v>
      </c>
      <c r="T209" s="14">
        <v>150</v>
      </c>
    </row>
    <row r="210" spans="1:20" x14ac:dyDescent="0.25">
      <c r="A210" s="7">
        <v>45110</v>
      </c>
      <c r="B210" s="8" t="s">
        <v>123</v>
      </c>
      <c r="C210" s="8" t="s">
        <v>141</v>
      </c>
      <c r="D210" s="8" t="s">
        <v>130</v>
      </c>
      <c r="E210" s="8" t="s">
        <v>131</v>
      </c>
      <c r="F210" s="38">
        <v>8028678643</v>
      </c>
      <c r="G210" s="39">
        <v>175</v>
      </c>
      <c r="H210" s="14"/>
      <c r="I210" s="14">
        <v>150</v>
      </c>
      <c r="J210" s="224">
        <v>621</v>
      </c>
      <c r="L210" s="7">
        <v>45145</v>
      </c>
      <c r="M210" s="8" t="s">
        <v>344</v>
      </c>
      <c r="N210" s="8" t="s">
        <v>181</v>
      </c>
      <c r="O210" s="8" t="s">
        <v>612</v>
      </c>
      <c r="P210" s="8" t="s">
        <v>131</v>
      </c>
      <c r="Q210" s="254">
        <v>8028799801</v>
      </c>
      <c r="R210" s="14">
        <v>175</v>
      </c>
      <c r="S210" s="175">
        <v>655</v>
      </c>
      <c r="T210" s="14">
        <v>150</v>
      </c>
    </row>
    <row r="211" spans="1:20" x14ac:dyDescent="0.25">
      <c r="A211" s="37">
        <v>45111</v>
      </c>
      <c r="B211" s="38" t="s">
        <v>123</v>
      </c>
      <c r="C211" s="38" t="s">
        <v>141</v>
      </c>
      <c r="D211" s="38" t="s">
        <v>130</v>
      </c>
      <c r="E211" s="38" t="s">
        <v>706</v>
      </c>
      <c r="F211" s="38">
        <v>8028680988</v>
      </c>
      <c r="G211" s="39">
        <v>175</v>
      </c>
      <c r="H211" s="39">
        <v>10</v>
      </c>
      <c r="I211" s="39">
        <f>IF(G211=250,200,IF(G211=175,150,0))-H211</f>
        <v>140</v>
      </c>
      <c r="J211" s="224">
        <v>621</v>
      </c>
      <c r="L211" s="37">
        <v>45146</v>
      </c>
      <c r="M211" s="38" t="s">
        <v>571</v>
      </c>
      <c r="N211" s="38" t="s">
        <v>785</v>
      </c>
      <c r="O211" s="38" t="s">
        <v>612</v>
      </c>
      <c r="P211" s="38" t="s">
        <v>223</v>
      </c>
      <c r="Q211" s="254">
        <v>8028801595</v>
      </c>
      <c r="R211" s="39">
        <v>175</v>
      </c>
      <c r="S211" s="175">
        <v>655</v>
      </c>
      <c r="T211" s="39">
        <v>150</v>
      </c>
    </row>
    <row r="212" spans="1:20" x14ac:dyDescent="0.25">
      <c r="A212" s="37">
        <v>45111</v>
      </c>
      <c r="B212" s="38" t="s">
        <v>149</v>
      </c>
      <c r="C212" s="38" t="s">
        <v>690</v>
      </c>
      <c r="D212" s="38" t="s">
        <v>130</v>
      </c>
      <c r="E212" s="38" t="s">
        <v>114</v>
      </c>
      <c r="F212" s="38">
        <v>8028680992</v>
      </c>
      <c r="G212" s="39">
        <v>175</v>
      </c>
      <c r="H212" s="39"/>
      <c r="I212" s="39">
        <f>IF(G212=250,200,IF(G212=175,150,0))-H212</f>
        <v>150</v>
      </c>
      <c r="J212" s="224">
        <v>621</v>
      </c>
      <c r="L212" s="37">
        <v>45146</v>
      </c>
      <c r="M212" s="38" t="s">
        <v>703</v>
      </c>
      <c r="N212" s="38" t="s">
        <v>122</v>
      </c>
      <c r="O212" s="38" t="s">
        <v>612</v>
      </c>
      <c r="P212" s="38" t="s">
        <v>223</v>
      </c>
      <c r="Q212" s="254">
        <v>8028801593</v>
      </c>
      <c r="R212" s="39">
        <v>175</v>
      </c>
      <c r="S212" s="175">
        <v>655</v>
      </c>
      <c r="T212" s="39">
        <v>150</v>
      </c>
    </row>
    <row r="213" spans="1:20" x14ac:dyDescent="0.25">
      <c r="A213" s="37">
        <v>45112</v>
      </c>
      <c r="B213" s="38" t="s">
        <v>137</v>
      </c>
      <c r="C213" s="38" t="s">
        <v>181</v>
      </c>
      <c r="D213" s="38" t="s">
        <v>130</v>
      </c>
      <c r="E213" s="38" t="s">
        <v>131</v>
      </c>
      <c r="F213" s="38">
        <v>8028686246</v>
      </c>
      <c r="G213" s="39">
        <v>250</v>
      </c>
      <c r="H213" s="39"/>
      <c r="I213" s="39">
        <f>IF(G213=250,200,IF(G213=175,150,0))-H213</f>
        <v>200</v>
      </c>
      <c r="J213" s="224">
        <v>621</v>
      </c>
      <c r="L213" s="37">
        <v>45147</v>
      </c>
      <c r="M213" s="38" t="s">
        <v>344</v>
      </c>
      <c r="N213" s="38" t="s">
        <v>181</v>
      </c>
      <c r="O213" s="38" t="s">
        <v>612</v>
      </c>
      <c r="P213" s="38" t="s">
        <v>131</v>
      </c>
      <c r="Q213" s="254">
        <v>8028809064</v>
      </c>
      <c r="R213" s="39">
        <v>250</v>
      </c>
      <c r="S213" s="175">
        <v>655</v>
      </c>
      <c r="T213" s="39">
        <v>200</v>
      </c>
    </row>
    <row r="214" spans="1:20" x14ac:dyDescent="0.25">
      <c r="A214" s="37">
        <v>45112</v>
      </c>
      <c r="B214" s="38" t="s">
        <v>507</v>
      </c>
      <c r="C214" s="38" t="s">
        <v>109</v>
      </c>
      <c r="D214" s="38" t="s">
        <v>130</v>
      </c>
      <c r="E214" s="38" t="s">
        <v>131</v>
      </c>
      <c r="F214" s="38">
        <v>8028686240</v>
      </c>
      <c r="G214" s="39">
        <v>250</v>
      </c>
      <c r="H214" s="39"/>
      <c r="I214" s="39">
        <f t="shared" ref="I214:I226" si="3">IF(G214=250,200,IF(G214=175,150,0))-H214</f>
        <v>200</v>
      </c>
      <c r="J214" s="224">
        <v>621</v>
      </c>
      <c r="L214" s="37">
        <v>45147</v>
      </c>
      <c r="M214" s="38" t="s">
        <v>123</v>
      </c>
      <c r="N214" s="38" t="s">
        <v>141</v>
      </c>
      <c r="O214" s="38" t="s">
        <v>612</v>
      </c>
      <c r="P214" s="38" t="s">
        <v>131</v>
      </c>
      <c r="Q214" s="254">
        <v>8028809053</v>
      </c>
      <c r="R214" s="39">
        <v>250</v>
      </c>
      <c r="S214" s="175">
        <v>655</v>
      </c>
      <c r="T214" s="39">
        <v>200</v>
      </c>
    </row>
    <row r="215" spans="1:20" x14ac:dyDescent="0.25">
      <c r="A215" s="37">
        <v>45112</v>
      </c>
      <c r="B215" s="38" t="s">
        <v>149</v>
      </c>
      <c r="C215" s="38" t="s">
        <v>136</v>
      </c>
      <c r="D215" s="38" t="s">
        <v>130</v>
      </c>
      <c r="E215" s="38" t="s">
        <v>131</v>
      </c>
      <c r="F215" s="38">
        <v>8028686237</v>
      </c>
      <c r="G215" s="39">
        <v>250</v>
      </c>
      <c r="H215" s="39"/>
      <c r="I215" s="39">
        <f t="shared" si="3"/>
        <v>200</v>
      </c>
      <c r="J215" s="224">
        <v>621</v>
      </c>
      <c r="L215" s="37">
        <v>45147</v>
      </c>
      <c r="M215" s="38" t="s">
        <v>149</v>
      </c>
      <c r="N215" s="38" t="s">
        <v>136</v>
      </c>
      <c r="O215" s="38" t="s">
        <v>612</v>
      </c>
      <c r="P215" s="38" t="s">
        <v>131</v>
      </c>
      <c r="Q215" s="254">
        <v>8028809062</v>
      </c>
      <c r="R215" s="39">
        <v>250</v>
      </c>
      <c r="S215" s="175">
        <v>655</v>
      </c>
      <c r="T215" s="39">
        <v>200</v>
      </c>
    </row>
    <row r="216" spans="1:20" x14ac:dyDescent="0.25">
      <c r="A216" s="37">
        <v>45112</v>
      </c>
      <c r="B216" s="38" t="s">
        <v>123</v>
      </c>
      <c r="C216" s="38" t="s">
        <v>141</v>
      </c>
      <c r="D216" s="38" t="s">
        <v>130</v>
      </c>
      <c r="E216" s="38" t="s">
        <v>131</v>
      </c>
      <c r="F216" s="38">
        <v>8028686266</v>
      </c>
      <c r="G216" s="39">
        <v>175</v>
      </c>
      <c r="H216" s="39"/>
      <c r="I216" s="39">
        <f t="shared" si="3"/>
        <v>150</v>
      </c>
      <c r="J216" s="224">
        <v>621</v>
      </c>
      <c r="L216" s="37">
        <v>45147</v>
      </c>
      <c r="M216" s="38" t="s">
        <v>571</v>
      </c>
      <c r="N216" s="38" t="s">
        <v>785</v>
      </c>
      <c r="O216" s="38" t="s">
        <v>612</v>
      </c>
      <c r="P216" s="38" t="s">
        <v>131</v>
      </c>
      <c r="Q216" s="254">
        <v>8028809076</v>
      </c>
      <c r="R216" s="39">
        <v>175</v>
      </c>
      <c r="S216" s="175">
        <v>655</v>
      </c>
      <c r="T216" s="39">
        <v>150</v>
      </c>
    </row>
    <row r="217" spans="1:20" x14ac:dyDescent="0.25">
      <c r="A217" s="37">
        <v>45112</v>
      </c>
      <c r="B217" s="38" t="s">
        <v>143</v>
      </c>
      <c r="C217" s="38" t="s">
        <v>122</v>
      </c>
      <c r="D217" s="38" t="s">
        <v>130</v>
      </c>
      <c r="E217" s="38" t="s">
        <v>131</v>
      </c>
      <c r="F217" s="38">
        <v>8028686270</v>
      </c>
      <c r="G217" s="39">
        <v>175</v>
      </c>
      <c r="H217" s="39"/>
      <c r="I217" s="39">
        <f t="shared" si="3"/>
        <v>150</v>
      </c>
      <c r="J217" s="224">
        <v>621</v>
      </c>
      <c r="L217" s="37">
        <v>45147</v>
      </c>
      <c r="M217" s="38" t="s">
        <v>703</v>
      </c>
      <c r="N217" s="38" t="s">
        <v>774</v>
      </c>
      <c r="O217" s="38" t="s">
        <v>612</v>
      </c>
      <c r="P217" s="38" t="s">
        <v>131</v>
      </c>
      <c r="Q217" s="254">
        <v>8028809079</v>
      </c>
      <c r="R217" s="39">
        <v>175</v>
      </c>
      <c r="S217" s="175">
        <v>655</v>
      </c>
      <c r="T217" s="39">
        <v>150</v>
      </c>
    </row>
    <row r="218" spans="1:20" x14ac:dyDescent="0.25">
      <c r="A218" s="37">
        <v>45114</v>
      </c>
      <c r="B218" s="38" t="s">
        <v>507</v>
      </c>
      <c r="C218" s="38" t="s">
        <v>109</v>
      </c>
      <c r="D218" s="38" t="s">
        <v>130</v>
      </c>
      <c r="E218" s="38" t="s">
        <v>131</v>
      </c>
      <c r="F218" s="226">
        <v>8028696156</v>
      </c>
      <c r="G218" s="39">
        <v>175</v>
      </c>
      <c r="H218" s="39"/>
      <c r="I218" s="39">
        <f t="shared" si="3"/>
        <v>150</v>
      </c>
      <c r="J218" s="225">
        <v>626</v>
      </c>
      <c r="L218" s="37">
        <v>45147</v>
      </c>
      <c r="M218" s="38" t="s">
        <v>119</v>
      </c>
      <c r="N218" s="38" t="s">
        <v>144</v>
      </c>
      <c r="O218" s="38" t="s">
        <v>612</v>
      </c>
      <c r="P218" s="38" t="s">
        <v>130</v>
      </c>
      <c r="Q218" s="38"/>
      <c r="R218" s="39"/>
      <c r="S218" s="145"/>
      <c r="T218" s="39"/>
    </row>
    <row r="219" spans="1:20" x14ac:dyDescent="0.25">
      <c r="A219" s="37">
        <v>45114</v>
      </c>
      <c r="B219" s="38" t="s">
        <v>143</v>
      </c>
      <c r="C219" s="38" t="s">
        <v>122</v>
      </c>
      <c r="D219" s="38" t="s">
        <v>130</v>
      </c>
      <c r="E219" s="38" t="s">
        <v>131</v>
      </c>
      <c r="F219" s="226">
        <v>8028696173</v>
      </c>
      <c r="G219" s="39">
        <v>175</v>
      </c>
      <c r="H219" s="39"/>
      <c r="I219" s="39">
        <f t="shared" si="3"/>
        <v>150</v>
      </c>
      <c r="J219" s="225">
        <v>626</v>
      </c>
      <c r="L219" s="37">
        <v>45149</v>
      </c>
      <c r="M219" s="38" t="s">
        <v>123</v>
      </c>
      <c r="N219" s="38" t="s">
        <v>141</v>
      </c>
      <c r="O219" s="38" t="s">
        <v>612</v>
      </c>
      <c r="P219" s="38" t="s">
        <v>131</v>
      </c>
      <c r="Q219" s="254">
        <v>8028818610</v>
      </c>
      <c r="R219" s="39">
        <v>250</v>
      </c>
      <c r="S219" s="175">
        <v>655</v>
      </c>
      <c r="T219" s="39">
        <v>200</v>
      </c>
    </row>
    <row r="220" spans="1:20" x14ac:dyDescent="0.25">
      <c r="A220" s="37">
        <v>45114</v>
      </c>
      <c r="B220" s="38" t="s">
        <v>149</v>
      </c>
      <c r="C220" s="38" t="s">
        <v>136</v>
      </c>
      <c r="D220" s="38" t="s">
        <v>130</v>
      </c>
      <c r="E220" s="38" t="s">
        <v>131</v>
      </c>
      <c r="F220" s="226">
        <v>8028694816</v>
      </c>
      <c r="G220" s="39">
        <v>250</v>
      </c>
      <c r="H220" s="39"/>
      <c r="I220" s="39">
        <f t="shared" si="3"/>
        <v>200</v>
      </c>
      <c r="J220" s="225">
        <v>626</v>
      </c>
      <c r="L220" s="37">
        <v>45149</v>
      </c>
      <c r="M220" s="38" t="s">
        <v>149</v>
      </c>
      <c r="N220" s="38" t="s">
        <v>136</v>
      </c>
      <c r="O220" s="38" t="s">
        <v>612</v>
      </c>
      <c r="P220" s="38" t="s">
        <v>131</v>
      </c>
      <c r="Q220" s="254">
        <v>8028818597</v>
      </c>
      <c r="R220" s="39">
        <v>250</v>
      </c>
      <c r="S220" s="174">
        <v>667</v>
      </c>
      <c r="T220" s="39">
        <v>200</v>
      </c>
    </row>
    <row r="221" spans="1:20" x14ac:dyDescent="0.25">
      <c r="A221" s="37">
        <v>45117</v>
      </c>
      <c r="B221" s="38" t="s">
        <v>149</v>
      </c>
      <c r="C221" s="38" t="s">
        <v>136</v>
      </c>
      <c r="D221" s="38" t="s">
        <v>130</v>
      </c>
      <c r="E221" s="38" t="s">
        <v>131</v>
      </c>
      <c r="F221" s="38">
        <v>8028700515</v>
      </c>
      <c r="G221" s="39">
        <v>250</v>
      </c>
      <c r="H221" s="39"/>
      <c r="I221" s="39">
        <f t="shared" si="3"/>
        <v>200</v>
      </c>
      <c r="J221" s="225">
        <v>626</v>
      </c>
      <c r="L221" s="37">
        <v>45152</v>
      </c>
      <c r="M221" s="38" t="s">
        <v>149</v>
      </c>
      <c r="N221" s="38" t="s">
        <v>136</v>
      </c>
      <c r="O221" s="38" t="s">
        <v>612</v>
      </c>
      <c r="P221" s="38" t="s">
        <v>131</v>
      </c>
      <c r="Q221" s="38">
        <v>8028823952</v>
      </c>
      <c r="R221" s="39">
        <v>250</v>
      </c>
      <c r="S221" s="260">
        <v>664</v>
      </c>
      <c r="T221" s="39">
        <v>200</v>
      </c>
    </row>
    <row r="222" spans="1:20" x14ac:dyDescent="0.25">
      <c r="A222" s="37">
        <v>45117</v>
      </c>
      <c r="B222" s="38" t="s">
        <v>125</v>
      </c>
      <c r="C222" s="38" t="s">
        <v>690</v>
      </c>
      <c r="D222" s="38" t="s">
        <v>130</v>
      </c>
      <c r="E222" s="38" t="s">
        <v>131</v>
      </c>
      <c r="F222" s="38">
        <v>8028700528</v>
      </c>
      <c r="G222" s="39">
        <v>250</v>
      </c>
      <c r="H222" s="39"/>
      <c r="I222" s="39">
        <f t="shared" si="3"/>
        <v>200</v>
      </c>
      <c r="J222" s="225">
        <v>626</v>
      </c>
      <c r="L222" s="37">
        <v>45152</v>
      </c>
      <c r="M222" s="38" t="s">
        <v>123</v>
      </c>
      <c r="N222" s="38" t="s">
        <v>141</v>
      </c>
      <c r="O222" s="38" t="s">
        <v>612</v>
      </c>
      <c r="P222" s="38" t="s">
        <v>131</v>
      </c>
      <c r="Q222" s="38">
        <v>8028823966</v>
      </c>
      <c r="R222" s="39">
        <v>175</v>
      </c>
      <c r="S222" s="260">
        <v>664</v>
      </c>
      <c r="T222" s="39">
        <v>150</v>
      </c>
    </row>
    <row r="223" spans="1:20" x14ac:dyDescent="0.25">
      <c r="A223" s="37">
        <v>45117</v>
      </c>
      <c r="B223" s="38" t="s">
        <v>143</v>
      </c>
      <c r="C223" s="38" t="s">
        <v>122</v>
      </c>
      <c r="D223" s="38" t="s">
        <v>130</v>
      </c>
      <c r="E223" s="38" t="s">
        <v>131</v>
      </c>
      <c r="F223" s="38">
        <v>8028700522</v>
      </c>
      <c r="G223" s="39">
        <v>250</v>
      </c>
      <c r="H223" s="39"/>
      <c r="I223" s="39">
        <f t="shared" si="3"/>
        <v>200</v>
      </c>
      <c r="J223" s="225">
        <v>626</v>
      </c>
      <c r="L223" s="37">
        <v>45152</v>
      </c>
      <c r="M223" s="38" t="s">
        <v>344</v>
      </c>
      <c r="N223" s="38" t="s">
        <v>181</v>
      </c>
      <c r="O223" s="38" t="s">
        <v>612</v>
      </c>
      <c r="P223" s="38" t="s">
        <v>131</v>
      </c>
      <c r="Q223" s="38">
        <v>8028823984</v>
      </c>
      <c r="R223" s="39">
        <v>175</v>
      </c>
      <c r="S223" s="174">
        <v>667</v>
      </c>
      <c r="T223" s="39">
        <v>175</v>
      </c>
    </row>
    <row r="224" spans="1:20" x14ac:dyDescent="0.25">
      <c r="A224" s="37">
        <v>45117</v>
      </c>
      <c r="B224" s="38" t="s">
        <v>507</v>
      </c>
      <c r="C224" s="38" t="s">
        <v>109</v>
      </c>
      <c r="D224" s="38" t="s">
        <v>130</v>
      </c>
      <c r="E224" s="38" t="s">
        <v>131</v>
      </c>
      <c r="F224" s="38">
        <v>8028700556</v>
      </c>
      <c r="G224" s="39">
        <v>175</v>
      </c>
      <c r="H224" s="39"/>
      <c r="I224" s="39">
        <f t="shared" si="3"/>
        <v>150</v>
      </c>
      <c r="J224" s="225">
        <v>626</v>
      </c>
      <c r="L224" s="37">
        <v>45154</v>
      </c>
      <c r="M224" s="38" t="s">
        <v>803</v>
      </c>
      <c r="N224" s="38" t="s">
        <v>213</v>
      </c>
      <c r="O224" s="38" t="s">
        <v>612</v>
      </c>
      <c r="P224" s="38" t="s">
        <v>131</v>
      </c>
      <c r="Q224" s="38">
        <v>8028832205</v>
      </c>
      <c r="R224" s="39">
        <v>250</v>
      </c>
      <c r="S224" s="260">
        <v>664</v>
      </c>
      <c r="T224" s="39">
        <v>200</v>
      </c>
    </row>
    <row r="225" spans="1:20" x14ac:dyDescent="0.25">
      <c r="A225" s="37">
        <v>45117</v>
      </c>
      <c r="B225" s="38" t="s">
        <v>123</v>
      </c>
      <c r="C225" s="38" t="s">
        <v>213</v>
      </c>
      <c r="D225" s="38" t="s">
        <v>130</v>
      </c>
      <c r="E225" s="38" t="s">
        <v>131</v>
      </c>
      <c r="F225" s="38">
        <v>8028700535</v>
      </c>
      <c r="G225" s="39">
        <v>175</v>
      </c>
      <c r="H225" s="39"/>
      <c r="I225" s="39">
        <f t="shared" si="3"/>
        <v>150</v>
      </c>
      <c r="J225" s="225">
        <v>626</v>
      </c>
      <c r="L225" s="37">
        <v>45154</v>
      </c>
      <c r="M225" s="38" t="s">
        <v>344</v>
      </c>
      <c r="N225" s="38" t="s">
        <v>181</v>
      </c>
      <c r="O225" s="38" t="s">
        <v>612</v>
      </c>
      <c r="P225" s="38" t="s">
        <v>131</v>
      </c>
      <c r="Q225" s="38">
        <v>8028832214</v>
      </c>
      <c r="R225" s="39">
        <v>250</v>
      </c>
      <c r="S225" s="260">
        <v>664</v>
      </c>
      <c r="T225" s="39">
        <v>200</v>
      </c>
    </row>
    <row r="226" spans="1:20" x14ac:dyDescent="0.25">
      <c r="A226" s="37">
        <v>45118</v>
      </c>
      <c r="B226" s="38" t="s">
        <v>571</v>
      </c>
      <c r="C226" s="38" t="s">
        <v>499</v>
      </c>
      <c r="D226" s="38" t="s">
        <v>130</v>
      </c>
      <c r="E226" s="38" t="s">
        <v>579</v>
      </c>
      <c r="F226" s="38">
        <v>8028701229</v>
      </c>
      <c r="G226" s="39">
        <v>175</v>
      </c>
      <c r="H226" s="39"/>
      <c r="I226" s="39">
        <f t="shared" si="3"/>
        <v>150</v>
      </c>
      <c r="J226" s="225">
        <v>626</v>
      </c>
      <c r="L226" s="37">
        <v>45156</v>
      </c>
      <c r="M226" s="38" t="s">
        <v>743</v>
      </c>
      <c r="N226" s="38" t="s">
        <v>109</v>
      </c>
      <c r="O226" s="38" t="s">
        <v>612</v>
      </c>
      <c r="P226" s="38" t="s">
        <v>131</v>
      </c>
      <c r="Q226" s="38">
        <v>8028842651</v>
      </c>
      <c r="R226" s="39">
        <v>250</v>
      </c>
      <c r="S226" s="174">
        <v>667</v>
      </c>
      <c r="T226" s="39">
        <v>200</v>
      </c>
    </row>
    <row r="227" spans="1:20" ht="14.25" customHeight="1" x14ac:dyDescent="0.25">
      <c r="A227" s="37">
        <v>45118</v>
      </c>
      <c r="B227" s="37" t="s">
        <v>143</v>
      </c>
      <c r="C227" s="37" t="s">
        <v>144</v>
      </c>
      <c r="D227" s="37" t="s">
        <v>130</v>
      </c>
      <c r="E227" s="37" t="s">
        <v>597</v>
      </c>
      <c r="F227" s="38">
        <v>8028701076</v>
      </c>
      <c r="G227" s="39">
        <v>605.98</v>
      </c>
      <c r="H227" s="39"/>
      <c r="I227" s="39">
        <v>580</v>
      </c>
      <c r="J227" s="225">
        <v>626</v>
      </c>
      <c r="L227" s="37">
        <v>45156</v>
      </c>
      <c r="M227" s="37" t="s">
        <v>818</v>
      </c>
      <c r="N227" s="37" t="s">
        <v>136</v>
      </c>
      <c r="O227" s="37" t="s">
        <v>612</v>
      </c>
      <c r="P227" s="37" t="s">
        <v>131</v>
      </c>
      <c r="Q227" s="254">
        <v>8028842652</v>
      </c>
      <c r="R227" s="39">
        <v>250</v>
      </c>
      <c r="S227" s="174">
        <v>667</v>
      </c>
      <c r="T227" s="39">
        <v>200</v>
      </c>
    </row>
    <row r="228" spans="1:20" x14ac:dyDescent="0.25">
      <c r="A228" s="37">
        <v>45118</v>
      </c>
      <c r="B228" s="38" t="s">
        <v>137</v>
      </c>
      <c r="C228" s="38" t="s">
        <v>181</v>
      </c>
      <c r="D228" s="38" t="s">
        <v>130</v>
      </c>
      <c r="E228" s="38" t="s">
        <v>568</v>
      </c>
      <c r="F228" s="227">
        <v>8028701242</v>
      </c>
      <c r="G228" s="39">
        <v>220</v>
      </c>
      <c r="H228" s="39" t="s">
        <v>705</v>
      </c>
      <c r="I228" s="39">
        <v>190</v>
      </c>
      <c r="J228" s="225">
        <v>626</v>
      </c>
      <c r="L228" s="37">
        <v>45156</v>
      </c>
      <c r="M228" s="38" t="s">
        <v>123</v>
      </c>
      <c r="N228" s="38" t="s">
        <v>141</v>
      </c>
      <c r="O228" s="38" t="s">
        <v>612</v>
      </c>
      <c r="P228" s="38" t="s">
        <v>131</v>
      </c>
      <c r="Q228" s="254">
        <v>8028842646</v>
      </c>
      <c r="R228" s="39">
        <v>250</v>
      </c>
      <c r="S228" s="174">
        <v>667</v>
      </c>
      <c r="T228" s="39">
        <v>200</v>
      </c>
    </row>
    <row r="229" spans="1:20" x14ac:dyDescent="0.25">
      <c r="A229" s="37">
        <v>45119</v>
      </c>
      <c r="B229" s="38" t="s">
        <v>507</v>
      </c>
      <c r="C229" s="38" t="s">
        <v>109</v>
      </c>
      <c r="D229" s="38" t="s">
        <v>130</v>
      </c>
      <c r="E229" s="38" t="s">
        <v>131</v>
      </c>
      <c r="F229" s="38">
        <v>8028709571</v>
      </c>
      <c r="G229" s="39">
        <v>250</v>
      </c>
      <c r="H229" s="39"/>
      <c r="I229" s="39">
        <v>200</v>
      </c>
      <c r="J229" s="225">
        <v>626</v>
      </c>
      <c r="L229" s="37">
        <v>45156</v>
      </c>
      <c r="M229" s="38" t="s">
        <v>119</v>
      </c>
      <c r="N229" s="38" t="s">
        <v>122</v>
      </c>
      <c r="O229" s="38" t="s">
        <v>612</v>
      </c>
      <c r="P229" s="38" t="s">
        <v>131</v>
      </c>
      <c r="Q229" s="254">
        <v>8028842655</v>
      </c>
      <c r="R229" s="39">
        <v>235</v>
      </c>
      <c r="S229" s="174">
        <v>667</v>
      </c>
      <c r="T229" s="39">
        <v>210</v>
      </c>
    </row>
    <row r="230" spans="1:20" x14ac:dyDescent="0.25">
      <c r="A230" s="37">
        <v>45119</v>
      </c>
      <c r="B230" s="38" t="s">
        <v>137</v>
      </c>
      <c r="C230" s="38" t="s">
        <v>181</v>
      </c>
      <c r="D230" s="38" t="s">
        <v>130</v>
      </c>
      <c r="E230" s="38" t="s">
        <v>131</v>
      </c>
      <c r="F230" s="38">
        <v>8028708611</v>
      </c>
      <c r="G230" s="39">
        <v>274</v>
      </c>
      <c r="H230" s="39"/>
      <c r="I230" s="39">
        <v>200</v>
      </c>
      <c r="J230" s="225">
        <v>626</v>
      </c>
      <c r="L230" s="37">
        <v>45156</v>
      </c>
      <c r="M230" s="38" t="s">
        <v>571</v>
      </c>
      <c r="N230" s="38" t="s">
        <v>785</v>
      </c>
      <c r="O230" s="38" t="s">
        <v>612</v>
      </c>
      <c r="P230" s="38" t="s">
        <v>131</v>
      </c>
      <c r="Q230" s="254">
        <v>8028842659</v>
      </c>
      <c r="R230" s="39">
        <v>175</v>
      </c>
      <c r="S230" s="174">
        <v>667</v>
      </c>
      <c r="T230" s="39">
        <v>150</v>
      </c>
    </row>
    <row r="231" spans="1:20" x14ac:dyDescent="0.25">
      <c r="A231" s="37">
        <v>45119</v>
      </c>
      <c r="B231" s="38" t="s">
        <v>143</v>
      </c>
      <c r="C231" s="38" t="s">
        <v>122</v>
      </c>
      <c r="D231" s="38" t="s">
        <v>130</v>
      </c>
      <c r="E231" s="38" t="s">
        <v>131</v>
      </c>
      <c r="F231" s="38">
        <v>8028709589</v>
      </c>
      <c r="G231" s="39">
        <v>250</v>
      </c>
      <c r="H231" s="39"/>
      <c r="I231" s="39">
        <v>200</v>
      </c>
      <c r="J231" s="225">
        <v>626</v>
      </c>
      <c r="L231" s="37">
        <v>45159</v>
      </c>
      <c r="M231" s="38" t="s">
        <v>743</v>
      </c>
      <c r="N231" s="38" t="s">
        <v>109</v>
      </c>
      <c r="O231" s="38" t="s">
        <v>612</v>
      </c>
      <c r="P231" s="38" t="s">
        <v>131</v>
      </c>
      <c r="Q231" s="38">
        <v>8028848040</v>
      </c>
      <c r="R231" s="39">
        <v>250</v>
      </c>
      <c r="S231" s="174">
        <v>667</v>
      </c>
      <c r="T231" s="39">
        <v>200</v>
      </c>
    </row>
    <row r="232" spans="1:20" x14ac:dyDescent="0.25">
      <c r="A232" s="37">
        <v>45121</v>
      </c>
      <c r="B232" s="38" t="s">
        <v>143</v>
      </c>
      <c r="C232" s="38" t="s">
        <v>122</v>
      </c>
      <c r="D232" s="38" t="s">
        <v>130</v>
      </c>
      <c r="E232" s="38" t="s">
        <v>131</v>
      </c>
      <c r="F232" s="38">
        <v>8028718617</v>
      </c>
      <c r="G232" s="39">
        <v>250</v>
      </c>
      <c r="H232" s="39"/>
      <c r="I232" s="39">
        <v>200</v>
      </c>
      <c r="J232" s="225">
        <v>626</v>
      </c>
      <c r="L232" s="37">
        <v>45159</v>
      </c>
      <c r="M232" s="38" t="s">
        <v>123</v>
      </c>
      <c r="N232" s="38" t="s">
        <v>141</v>
      </c>
      <c r="O232" s="38" t="s">
        <v>612</v>
      </c>
      <c r="P232" s="38" t="s">
        <v>131</v>
      </c>
      <c r="Q232" s="38">
        <v>8028848052</v>
      </c>
      <c r="R232" s="39">
        <v>250</v>
      </c>
      <c r="S232" s="174">
        <v>667</v>
      </c>
      <c r="T232" s="39">
        <v>200</v>
      </c>
    </row>
    <row r="233" spans="1:20" x14ac:dyDescent="0.25">
      <c r="A233" s="37">
        <v>45124</v>
      </c>
      <c r="B233" s="38" t="s">
        <v>143</v>
      </c>
      <c r="C233" s="38" t="s">
        <v>122</v>
      </c>
      <c r="D233" s="38" t="s">
        <v>130</v>
      </c>
      <c r="E233" s="38" t="s">
        <v>131</v>
      </c>
      <c r="F233" s="237">
        <v>8028724670</v>
      </c>
      <c r="G233" s="238">
        <v>250</v>
      </c>
      <c r="H233" s="39"/>
      <c r="I233" s="39">
        <v>200</v>
      </c>
      <c r="J233" s="138">
        <v>633</v>
      </c>
      <c r="L233" s="37">
        <v>45067</v>
      </c>
      <c r="M233" s="38" t="s">
        <v>344</v>
      </c>
      <c r="N233" s="38" t="s">
        <v>181</v>
      </c>
      <c r="O233" s="38" t="s">
        <v>612</v>
      </c>
      <c r="P233" s="38" t="s">
        <v>131</v>
      </c>
      <c r="Q233" s="254">
        <v>8028848060</v>
      </c>
      <c r="R233" s="39">
        <v>250</v>
      </c>
      <c r="S233" s="174">
        <v>667</v>
      </c>
      <c r="T233" s="39">
        <v>200</v>
      </c>
    </row>
    <row r="234" spans="1:20" x14ac:dyDescent="0.25">
      <c r="A234" s="37">
        <v>45124</v>
      </c>
      <c r="B234" s="38" t="s">
        <v>123</v>
      </c>
      <c r="C234" s="38" t="s">
        <v>141</v>
      </c>
      <c r="D234" s="38" t="s">
        <v>130</v>
      </c>
      <c r="E234" s="38" t="s">
        <v>131</v>
      </c>
      <c r="F234" s="237">
        <v>8028724679</v>
      </c>
      <c r="G234" s="238">
        <v>250</v>
      </c>
      <c r="H234" s="39"/>
      <c r="I234" s="39">
        <v>200</v>
      </c>
      <c r="J234" s="138">
        <v>633</v>
      </c>
      <c r="L234" s="37">
        <v>45159</v>
      </c>
      <c r="M234" s="38" t="s">
        <v>119</v>
      </c>
      <c r="N234" s="38" t="s">
        <v>144</v>
      </c>
      <c r="O234" s="38" t="s">
        <v>612</v>
      </c>
      <c r="P234" s="38" t="s">
        <v>131</v>
      </c>
      <c r="Q234" s="254">
        <v>8028844843</v>
      </c>
      <c r="R234" s="39">
        <v>175</v>
      </c>
      <c r="S234" s="174">
        <v>667</v>
      </c>
      <c r="T234" s="39">
        <v>150</v>
      </c>
    </row>
    <row r="235" spans="1:20" x14ac:dyDescent="0.25">
      <c r="A235" s="37">
        <v>45125</v>
      </c>
      <c r="B235" s="38" t="s">
        <v>123</v>
      </c>
      <c r="C235" s="38" t="s">
        <v>213</v>
      </c>
      <c r="D235" s="38" t="s">
        <v>130</v>
      </c>
      <c r="E235" s="38" t="s">
        <v>189</v>
      </c>
      <c r="F235" s="237">
        <v>8028726814</v>
      </c>
      <c r="G235" s="238">
        <v>175</v>
      </c>
      <c r="H235" s="39"/>
      <c r="I235" s="39">
        <v>150</v>
      </c>
      <c r="J235" s="138">
        <v>633</v>
      </c>
      <c r="L235" s="37">
        <v>45159</v>
      </c>
      <c r="M235" s="38" t="s">
        <v>703</v>
      </c>
      <c r="N235" s="38" t="s">
        <v>122</v>
      </c>
      <c r="O235" s="38" t="s">
        <v>612</v>
      </c>
      <c r="P235" s="38" t="s">
        <v>131</v>
      </c>
      <c r="Q235" s="254">
        <v>8028848043</v>
      </c>
      <c r="R235" s="39">
        <v>175</v>
      </c>
      <c r="S235" s="174">
        <v>667</v>
      </c>
      <c r="T235" s="39">
        <v>150</v>
      </c>
    </row>
    <row r="236" spans="1:20" x14ac:dyDescent="0.25">
      <c r="A236" s="37">
        <v>45125</v>
      </c>
      <c r="B236" s="38" t="s">
        <v>143</v>
      </c>
      <c r="C236" s="38" t="s">
        <v>122</v>
      </c>
      <c r="D236" s="38" t="s">
        <v>130</v>
      </c>
      <c r="E236" s="38" t="s">
        <v>189</v>
      </c>
      <c r="F236" s="237">
        <v>8028726835</v>
      </c>
      <c r="G236" s="238">
        <v>175</v>
      </c>
      <c r="H236" s="39"/>
      <c r="I236" s="39">
        <v>150</v>
      </c>
      <c r="J236" s="138">
        <v>633</v>
      </c>
      <c r="L236" s="37">
        <v>45159</v>
      </c>
      <c r="M236" s="38" t="s">
        <v>571</v>
      </c>
      <c r="N236" s="38" t="s">
        <v>785</v>
      </c>
      <c r="O236" s="38" t="s">
        <v>612</v>
      </c>
      <c r="P236" s="38" t="s">
        <v>131</v>
      </c>
      <c r="Q236" s="254">
        <v>8028848067</v>
      </c>
      <c r="R236" s="39">
        <v>175</v>
      </c>
      <c r="S236" s="174">
        <v>667</v>
      </c>
      <c r="T236" s="39">
        <v>150</v>
      </c>
    </row>
    <row r="237" spans="1:20" x14ac:dyDescent="0.25">
      <c r="A237" s="37">
        <v>45126</v>
      </c>
      <c r="B237" s="38" t="s">
        <v>143</v>
      </c>
      <c r="C237" s="38" t="s">
        <v>122</v>
      </c>
      <c r="D237" s="38" t="s">
        <v>130</v>
      </c>
      <c r="E237" s="38" t="s">
        <v>131</v>
      </c>
      <c r="F237" s="237">
        <v>8028734593</v>
      </c>
      <c r="G237" s="238">
        <v>250</v>
      </c>
      <c r="H237" s="39"/>
      <c r="I237" s="39">
        <v>200</v>
      </c>
      <c r="J237" s="138">
        <v>633</v>
      </c>
      <c r="L237" s="37">
        <v>45160</v>
      </c>
      <c r="M237" s="38" t="s">
        <v>344</v>
      </c>
      <c r="N237" s="38" t="s">
        <v>181</v>
      </c>
      <c r="O237" s="38" t="s">
        <v>612</v>
      </c>
      <c r="P237" s="38" t="s">
        <v>688</v>
      </c>
      <c r="Q237" s="38">
        <v>8028850529</v>
      </c>
      <c r="R237" s="39">
        <v>646.4</v>
      </c>
      <c r="S237" s="268">
        <v>679</v>
      </c>
      <c r="T237" s="39">
        <v>600</v>
      </c>
    </row>
    <row r="238" spans="1:20" x14ac:dyDescent="0.25">
      <c r="A238" s="37">
        <v>45126</v>
      </c>
      <c r="B238" s="38" t="s">
        <v>149</v>
      </c>
      <c r="C238" s="38" t="s">
        <v>136</v>
      </c>
      <c r="D238" s="38" t="s">
        <v>130</v>
      </c>
      <c r="E238" s="38" t="s">
        <v>131</v>
      </c>
      <c r="F238" s="237">
        <v>8028734579</v>
      </c>
      <c r="G238" s="238">
        <v>250</v>
      </c>
      <c r="H238" s="39"/>
      <c r="I238" s="39">
        <v>200</v>
      </c>
      <c r="J238" s="138">
        <v>633</v>
      </c>
      <c r="L238" s="37">
        <v>45160</v>
      </c>
      <c r="M238" s="38" t="s">
        <v>119</v>
      </c>
      <c r="N238" s="38" t="s">
        <v>144</v>
      </c>
      <c r="O238" s="38" t="s">
        <v>612</v>
      </c>
      <c r="P238" s="38" t="s">
        <v>189</v>
      </c>
      <c r="Q238" s="38">
        <v>8028850528</v>
      </c>
      <c r="R238" s="39">
        <v>211.87</v>
      </c>
      <c r="S238" s="268">
        <v>679</v>
      </c>
      <c r="T238" s="39">
        <v>200</v>
      </c>
    </row>
    <row r="239" spans="1:20" x14ac:dyDescent="0.25">
      <c r="A239" s="37">
        <v>45126</v>
      </c>
      <c r="B239" s="38" t="s">
        <v>123</v>
      </c>
      <c r="C239" s="38" t="s">
        <v>213</v>
      </c>
      <c r="D239" s="38" t="s">
        <v>130</v>
      </c>
      <c r="E239" s="38" t="s">
        <v>131</v>
      </c>
      <c r="F239" s="237">
        <v>8028734577</v>
      </c>
      <c r="G239" s="238">
        <v>250</v>
      </c>
      <c r="H239" s="39"/>
      <c r="I239" s="39">
        <v>200</v>
      </c>
      <c r="J239" s="138">
        <v>633</v>
      </c>
      <c r="L239" s="37">
        <v>45160</v>
      </c>
      <c r="M239" s="38" t="s">
        <v>123</v>
      </c>
      <c r="N239" s="38" t="s">
        <v>141</v>
      </c>
      <c r="O239" s="38" t="s">
        <v>612</v>
      </c>
      <c r="P239" s="38" t="s">
        <v>223</v>
      </c>
      <c r="Q239" s="38">
        <v>8028850526</v>
      </c>
      <c r="R239" s="39">
        <v>175</v>
      </c>
      <c r="S239" s="268">
        <v>679</v>
      </c>
      <c r="T239" s="39">
        <v>150</v>
      </c>
    </row>
    <row r="240" spans="1:20" x14ac:dyDescent="0.25">
      <c r="A240" s="37">
        <v>45126</v>
      </c>
      <c r="B240" s="38" t="s">
        <v>125</v>
      </c>
      <c r="C240" s="38" t="s">
        <v>133</v>
      </c>
      <c r="D240" s="38" t="s">
        <v>130</v>
      </c>
      <c r="E240" s="38" t="s">
        <v>131</v>
      </c>
      <c r="F240" s="237">
        <v>8028734603</v>
      </c>
      <c r="G240" s="238">
        <v>175</v>
      </c>
      <c r="H240" s="39"/>
      <c r="I240" s="39">
        <v>150</v>
      </c>
      <c r="J240" s="138">
        <v>633</v>
      </c>
      <c r="L240" s="37">
        <v>45160</v>
      </c>
      <c r="M240" s="38" t="s">
        <v>571</v>
      </c>
      <c r="N240" s="38" t="s">
        <v>126</v>
      </c>
      <c r="O240" s="38" t="s">
        <v>612</v>
      </c>
      <c r="P240" s="38" t="s">
        <v>189</v>
      </c>
      <c r="Q240" s="38">
        <v>8028850525</v>
      </c>
      <c r="R240" s="39">
        <v>175</v>
      </c>
      <c r="S240" s="268">
        <v>679</v>
      </c>
      <c r="T240" s="39">
        <v>150</v>
      </c>
    </row>
    <row r="241" spans="1:20" x14ac:dyDescent="0.25">
      <c r="A241" s="37">
        <v>45128</v>
      </c>
      <c r="B241" s="38" t="s">
        <v>143</v>
      </c>
      <c r="C241" s="38" t="s">
        <v>122</v>
      </c>
      <c r="D241" s="38" t="s">
        <v>130</v>
      </c>
      <c r="E241" s="38" t="s">
        <v>131</v>
      </c>
      <c r="F241" s="237">
        <v>8028743940</v>
      </c>
      <c r="G241" s="238">
        <v>250</v>
      </c>
      <c r="H241" s="39"/>
      <c r="I241" s="39">
        <v>200</v>
      </c>
      <c r="J241" s="239">
        <v>643</v>
      </c>
      <c r="L241" s="37">
        <v>45161</v>
      </c>
      <c r="M241" s="38" t="s">
        <v>119</v>
      </c>
      <c r="N241" s="38" t="s">
        <v>122</v>
      </c>
      <c r="O241" s="38" t="s">
        <v>612</v>
      </c>
      <c r="P241" s="38" t="s">
        <v>732</v>
      </c>
      <c r="Q241" s="38">
        <v>8028855614</v>
      </c>
      <c r="R241" s="267">
        <v>754.21</v>
      </c>
      <c r="S241" s="268">
        <v>679</v>
      </c>
      <c r="T241" s="39">
        <v>740</v>
      </c>
    </row>
    <row r="242" spans="1:20" x14ac:dyDescent="0.25">
      <c r="A242" s="37">
        <v>45128</v>
      </c>
      <c r="B242" s="38" t="s">
        <v>123</v>
      </c>
      <c r="C242" s="38" t="s">
        <v>213</v>
      </c>
      <c r="D242" s="38" t="s">
        <v>130</v>
      </c>
      <c r="E242" s="38" t="s">
        <v>131</v>
      </c>
      <c r="F242" s="237">
        <v>8028743928</v>
      </c>
      <c r="G242" s="238">
        <v>250</v>
      </c>
      <c r="H242" s="39"/>
      <c r="I242" s="39">
        <v>200</v>
      </c>
      <c r="J242" s="239">
        <v>643</v>
      </c>
      <c r="L242" s="37">
        <v>45161</v>
      </c>
      <c r="M242" s="38" t="s">
        <v>214</v>
      </c>
      <c r="N242" s="38" t="s">
        <v>133</v>
      </c>
      <c r="O242" s="38" t="s">
        <v>612</v>
      </c>
      <c r="P242" s="38" t="s">
        <v>732</v>
      </c>
      <c r="Q242" s="38">
        <v>8028855621</v>
      </c>
      <c r="R242" s="39">
        <v>704.65</v>
      </c>
      <c r="S242" s="268">
        <v>679</v>
      </c>
      <c r="T242" s="39">
        <v>690</v>
      </c>
    </row>
    <row r="243" spans="1:20" x14ac:dyDescent="0.25">
      <c r="A243" s="37">
        <v>45128</v>
      </c>
      <c r="B243" s="38" t="s">
        <v>125</v>
      </c>
      <c r="C243" s="38" t="s">
        <v>133</v>
      </c>
      <c r="D243" s="38" t="s">
        <v>130</v>
      </c>
      <c r="E243" s="38" t="s">
        <v>131</v>
      </c>
      <c r="F243" s="237">
        <v>8028743950</v>
      </c>
      <c r="G243" s="238">
        <v>175</v>
      </c>
      <c r="H243" s="39"/>
      <c r="I243" s="39">
        <v>150</v>
      </c>
      <c r="J243" s="239">
        <v>643</v>
      </c>
      <c r="L243" s="37">
        <v>45161</v>
      </c>
      <c r="M243" s="38" t="s">
        <v>818</v>
      </c>
      <c r="N243" s="38" t="s">
        <v>136</v>
      </c>
      <c r="O243" s="38" t="s">
        <v>612</v>
      </c>
      <c r="P243" s="38" t="s">
        <v>131</v>
      </c>
      <c r="Q243" s="38">
        <v>8028857888</v>
      </c>
      <c r="R243" s="39">
        <v>250</v>
      </c>
      <c r="S243" s="268">
        <v>679</v>
      </c>
      <c r="T243" s="39">
        <v>200</v>
      </c>
    </row>
    <row r="244" spans="1:20" x14ac:dyDescent="0.25">
      <c r="A244" s="37">
        <v>45131</v>
      </c>
      <c r="B244" s="38" t="s">
        <v>143</v>
      </c>
      <c r="C244" s="38" t="s">
        <v>122</v>
      </c>
      <c r="D244" s="38" t="s">
        <v>130</v>
      </c>
      <c r="E244" s="38" t="s">
        <v>131</v>
      </c>
      <c r="F244" s="237">
        <v>8028750496</v>
      </c>
      <c r="G244" s="238">
        <v>250</v>
      </c>
      <c r="H244" s="39"/>
      <c r="I244" s="39">
        <v>200</v>
      </c>
      <c r="J244" s="239">
        <v>643</v>
      </c>
      <c r="L244" s="37">
        <v>45161</v>
      </c>
      <c r="M244" s="38" t="s">
        <v>123</v>
      </c>
      <c r="N244" s="38" t="s">
        <v>141</v>
      </c>
      <c r="O244" s="38" t="s">
        <v>612</v>
      </c>
      <c r="P244" s="38" t="s">
        <v>131</v>
      </c>
      <c r="Q244" s="38">
        <v>8028857918</v>
      </c>
      <c r="R244" s="39">
        <v>250</v>
      </c>
      <c r="S244" s="268">
        <v>679</v>
      </c>
      <c r="T244" s="39">
        <v>200</v>
      </c>
    </row>
    <row r="245" spans="1:20" x14ac:dyDescent="0.25">
      <c r="A245" s="37">
        <v>45131</v>
      </c>
      <c r="B245" s="38" t="s">
        <v>449</v>
      </c>
      <c r="C245" s="38" t="s">
        <v>181</v>
      </c>
      <c r="D245" s="38" t="s">
        <v>130</v>
      </c>
      <c r="E245" s="38" t="s">
        <v>131</v>
      </c>
      <c r="F245" s="237">
        <v>8028750901</v>
      </c>
      <c r="G245" s="238">
        <v>250</v>
      </c>
      <c r="H245" s="39"/>
      <c r="I245" s="39">
        <v>200</v>
      </c>
      <c r="J245" s="239">
        <v>643</v>
      </c>
      <c r="L245" s="37">
        <v>45161</v>
      </c>
      <c r="M245" s="38" t="s">
        <v>344</v>
      </c>
      <c r="N245" s="38" t="s">
        <v>181</v>
      </c>
      <c r="O245" s="38" t="s">
        <v>612</v>
      </c>
      <c r="P245" s="38" t="s">
        <v>131</v>
      </c>
      <c r="Q245" s="38">
        <v>8028857924</v>
      </c>
      <c r="R245" s="39">
        <v>250</v>
      </c>
      <c r="S245" s="268">
        <v>679</v>
      </c>
      <c r="T245" s="39">
        <v>200</v>
      </c>
    </row>
    <row r="246" spans="1:20" x14ac:dyDescent="0.25">
      <c r="A246" s="37">
        <v>45131</v>
      </c>
      <c r="B246" s="37" t="s">
        <v>507</v>
      </c>
      <c r="C246" s="37" t="s">
        <v>109</v>
      </c>
      <c r="D246" s="37" t="s">
        <v>130</v>
      </c>
      <c r="E246" s="37" t="s">
        <v>131</v>
      </c>
      <c r="F246" s="38">
        <v>8028750889</v>
      </c>
      <c r="G246" s="39">
        <v>250</v>
      </c>
      <c r="H246" s="39"/>
      <c r="I246" s="39">
        <v>200</v>
      </c>
      <c r="J246" s="239">
        <v>643</v>
      </c>
      <c r="L246" s="37">
        <v>45161</v>
      </c>
      <c r="M246" s="37" t="s">
        <v>743</v>
      </c>
      <c r="N246" s="37" t="s">
        <v>109</v>
      </c>
      <c r="O246" s="37" t="s">
        <v>612</v>
      </c>
      <c r="P246" s="37" t="s">
        <v>131</v>
      </c>
      <c r="Q246" s="38">
        <v>8028857913</v>
      </c>
      <c r="R246" s="39">
        <v>250</v>
      </c>
      <c r="S246" s="268">
        <v>679</v>
      </c>
      <c r="T246" s="39">
        <v>200</v>
      </c>
    </row>
    <row r="247" spans="1:20" x14ac:dyDescent="0.25">
      <c r="A247" s="37">
        <v>45131</v>
      </c>
      <c r="B247" s="38" t="s">
        <v>149</v>
      </c>
      <c r="C247" s="38" t="s">
        <v>136</v>
      </c>
      <c r="D247" s="38" t="s">
        <v>130</v>
      </c>
      <c r="E247" s="38" t="s">
        <v>134</v>
      </c>
      <c r="F247" s="241">
        <v>8028746912</v>
      </c>
      <c r="G247" s="242">
        <v>250</v>
      </c>
      <c r="H247" s="39"/>
      <c r="I247" s="39">
        <v>220</v>
      </c>
      <c r="J247" s="252">
        <v>650</v>
      </c>
      <c r="L247" s="37">
        <v>45161</v>
      </c>
      <c r="M247" s="38" t="s">
        <v>703</v>
      </c>
      <c r="N247" s="38" t="s">
        <v>774</v>
      </c>
      <c r="O247" s="38" t="s">
        <v>612</v>
      </c>
      <c r="P247" s="38" t="s">
        <v>131</v>
      </c>
      <c r="Q247" s="38">
        <v>8028857951</v>
      </c>
      <c r="R247" s="39">
        <v>175</v>
      </c>
      <c r="S247" s="268">
        <v>679</v>
      </c>
      <c r="T247" s="39">
        <v>150</v>
      </c>
    </row>
    <row r="248" spans="1:20" x14ac:dyDescent="0.25">
      <c r="A248" s="37">
        <v>45131</v>
      </c>
      <c r="B248" s="37" t="s">
        <v>123</v>
      </c>
      <c r="C248" s="37" t="s">
        <v>213</v>
      </c>
      <c r="D248" s="37" t="s">
        <v>130</v>
      </c>
      <c r="E248" s="37" t="s">
        <v>134</v>
      </c>
      <c r="F248" s="241">
        <v>8028746894</v>
      </c>
      <c r="G248" s="242">
        <v>250</v>
      </c>
      <c r="H248" s="39"/>
      <c r="I248" s="39">
        <v>220</v>
      </c>
      <c r="J248" s="252">
        <v>650</v>
      </c>
      <c r="L248" s="37">
        <v>45163</v>
      </c>
      <c r="M248" s="37" t="s">
        <v>743</v>
      </c>
      <c r="N248" s="37" t="s">
        <v>109</v>
      </c>
      <c r="O248" s="37" t="s">
        <v>612</v>
      </c>
      <c r="P248" s="37" t="s">
        <v>131</v>
      </c>
      <c r="Q248" s="38">
        <v>8028867808</v>
      </c>
      <c r="R248" s="39">
        <v>250</v>
      </c>
      <c r="S248" s="268">
        <v>679</v>
      </c>
      <c r="T248" s="39">
        <v>200</v>
      </c>
    </row>
    <row r="249" spans="1:20" x14ac:dyDescent="0.25">
      <c r="A249" s="37">
        <v>45131</v>
      </c>
      <c r="B249" s="38" t="s">
        <v>571</v>
      </c>
      <c r="C249" s="38" t="s">
        <v>144</v>
      </c>
      <c r="D249" s="38" t="s">
        <v>130</v>
      </c>
      <c r="E249" s="38" t="s">
        <v>134</v>
      </c>
      <c r="F249" s="241">
        <v>8028746890</v>
      </c>
      <c r="G249" s="242">
        <v>250</v>
      </c>
      <c r="H249" s="39"/>
      <c r="I249" s="39">
        <v>220</v>
      </c>
      <c r="J249" s="252">
        <v>650</v>
      </c>
      <c r="L249" s="37">
        <v>45163</v>
      </c>
      <c r="M249" s="38" t="s">
        <v>123</v>
      </c>
      <c r="N249" s="38" t="s">
        <v>141</v>
      </c>
      <c r="O249" s="38" t="s">
        <v>612</v>
      </c>
      <c r="P249" s="38" t="s">
        <v>131</v>
      </c>
      <c r="Q249" s="38">
        <v>8028867857</v>
      </c>
      <c r="R249" s="39">
        <v>250</v>
      </c>
      <c r="S249" s="268">
        <v>679</v>
      </c>
      <c r="T249" s="39">
        <v>200</v>
      </c>
    </row>
    <row r="250" spans="1:20" x14ac:dyDescent="0.25">
      <c r="A250" s="37">
        <v>45131</v>
      </c>
      <c r="B250" s="38" t="s">
        <v>125</v>
      </c>
      <c r="C250" s="38" t="s">
        <v>133</v>
      </c>
      <c r="D250" s="38" t="s">
        <v>130</v>
      </c>
      <c r="E250" s="38" t="s">
        <v>134</v>
      </c>
      <c r="F250" s="246">
        <v>8028746898</v>
      </c>
      <c r="G250" s="247">
        <v>250</v>
      </c>
      <c r="H250" s="39"/>
      <c r="I250" s="39">
        <v>220</v>
      </c>
      <c r="J250" s="252">
        <v>650</v>
      </c>
      <c r="L250" s="37">
        <v>45163</v>
      </c>
      <c r="M250" s="38" t="s">
        <v>22</v>
      </c>
      <c r="N250" s="38" t="s">
        <v>136</v>
      </c>
      <c r="O250" s="38" t="s">
        <v>612</v>
      </c>
      <c r="P250" s="38" t="s">
        <v>131</v>
      </c>
      <c r="Q250" s="38">
        <v>8028867818</v>
      </c>
      <c r="R250" s="39">
        <v>250</v>
      </c>
      <c r="S250" s="268">
        <v>679</v>
      </c>
      <c r="T250" s="39">
        <v>200</v>
      </c>
    </row>
    <row r="251" spans="1:20" x14ac:dyDescent="0.25">
      <c r="A251" s="37">
        <v>45132</v>
      </c>
      <c r="B251" s="38" t="s">
        <v>571</v>
      </c>
      <c r="C251" s="38" t="s">
        <v>499</v>
      </c>
      <c r="D251" s="38" t="s">
        <v>130</v>
      </c>
      <c r="E251" s="38" t="s">
        <v>189</v>
      </c>
      <c r="F251" s="241">
        <v>8028751507</v>
      </c>
      <c r="G251" s="242">
        <v>175</v>
      </c>
      <c r="H251" s="39"/>
      <c r="I251" s="39">
        <v>150</v>
      </c>
      <c r="J251" s="252">
        <v>650</v>
      </c>
      <c r="L251" s="37">
        <v>45163</v>
      </c>
      <c r="M251" s="38" t="s">
        <v>571</v>
      </c>
      <c r="N251" s="38" t="s">
        <v>126</v>
      </c>
      <c r="O251" s="38" t="s">
        <v>612</v>
      </c>
      <c r="P251" s="38" t="s">
        <v>828</v>
      </c>
      <c r="Q251" s="38">
        <v>8028868284</v>
      </c>
      <c r="R251" s="39">
        <v>475.85</v>
      </c>
      <c r="S251" s="268">
        <v>679</v>
      </c>
      <c r="T251" s="39">
        <v>460</v>
      </c>
    </row>
    <row r="252" spans="1:20" x14ac:dyDescent="0.25">
      <c r="A252" s="37">
        <v>45132</v>
      </c>
      <c r="B252" s="38" t="s">
        <v>449</v>
      </c>
      <c r="C252" s="38" t="s">
        <v>181</v>
      </c>
      <c r="D252" s="38" t="s">
        <v>130</v>
      </c>
      <c r="E252" s="38" t="s">
        <v>189</v>
      </c>
      <c r="F252" s="241">
        <v>8028751512</v>
      </c>
      <c r="G252" s="242">
        <v>175</v>
      </c>
      <c r="H252" s="39"/>
      <c r="I252" s="39">
        <v>150</v>
      </c>
      <c r="J252" s="252">
        <v>650</v>
      </c>
      <c r="L252" s="37">
        <v>45163</v>
      </c>
      <c r="M252" s="38" t="s">
        <v>344</v>
      </c>
      <c r="N252" s="38" t="s">
        <v>181</v>
      </c>
      <c r="O252" s="38" t="s">
        <v>612</v>
      </c>
      <c r="P252" s="38" t="s">
        <v>828</v>
      </c>
      <c r="Q252" s="38">
        <v>8028868318</v>
      </c>
      <c r="R252" s="39">
        <v>464.98</v>
      </c>
      <c r="S252" s="268">
        <v>679</v>
      </c>
      <c r="T252" s="39">
        <v>445</v>
      </c>
    </row>
    <row r="253" spans="1:20" x14ac:dyDescent="0.25">
      <c r="A253" s="37">
        <v>45133</v>
      </c>
      <c r="B253" s="38" t="s">
        <v>149</v>
      </c>
      <c r="C253" s="38" t="s">
        <v>136</v>
      </c>
      <c r="D253" s="38" t="s">
        <v>130</v>
      </c>
      <c r="E253" s="38" t="s">
        <v>732</v>
      </c>
      <c r="F253" s="241">
        <v>8028757052</v>
      </c>
      <c r="G253" s="242">
        <v>639.62</v>
      </c>
      <c r="H253" s="39"/>
      <c r="I253" s="39">
        <v>625</v>
      </c>
      <c r="J253" s="252">
        <v>650</v>
      </c>
      <c r="L253" s="37">
        <v>45163</v>
      </c>
      <c r="M253" s="38" t="s">
        <v>119</v>
      </c>
      <c r="N253" s="38" t="s">
        <v>122</v>
      </c>
      <c r="O253" s="38" t="s">
        <v>612</v>
      </c>
      <c r="P253" s="38" t="s">
        <v>142</v>
      </c>
      <c r="Q253" s="38">
        <v>8028868348</v>
      </c>
      <c r="R253" s="39">
        <v>417.07</v>
      </c>
      <c r="S253" s="268">
        <v>679</v>
      </c>
      <c r="T253" s="39">
        <v>395</v>
      </c>
    </row>
    <row r="254" spans="1:20" x14ac:dyDescent="0.25">
      <c r="A254" s="37">
        <v>45133</v>
      </c>
      <c r="B254" s="38" t="s">
        <v>507</v>
      </c>
      <c r="C254" s="38" t="s">
        <v>109</v>
      </c>
      <c r="D254" s="38" t="s">
        <v>130</v>
      </c>
      <c r="E254" s="38" t="s">
        <v>742</v>
      </c>
      <c r="F254" s="251">
        <v>8028756458</v>
      </c>
      <c r="G254" s="249">
        <v>642.41</v>
      </c>
      <c r="H254" s="39"/>
      <c r="I254" s="39">
        <v>625</v>
      </c>
      <c r="J254" s="252">
        <v>650</v>
      </c>
      <c r="L254" s="37">
        <v>45166</v>
      </c>
      <c r="M254" s="38" t="s">
        <v>743</v>
      </c>
      <c r="N254" s="38" t="s">
        <v>109</v>
      </c>
      <c r="O254" s="38" t="s">
        <v>612</v>
      </c>
      <c r="P254" s="38" t="s">
        <v>131</v>
      </c>
      <c r="Q254" s="38">
        <v>8028874395</v>
      </c>
      <c r="R254" s="39">
        <v>250</v>
      </c>
      <c r="S254" s="268">
        <v>679</v>
      </c>
      <c r="T254" s="39">
        <v>200</v>
      </c>
    </row>
    <row r="255" spans="1:20" x14ac:dyDescent="0.25">
      <c r="A255" s="37">
        <v>45133</v>
      </c>
      <c r="B255" s="38" t="s">
        <v>571</v>
      </c>
      <c r="C255" s="38" t="s">
        <v>499</v>
      </c>
      <c r="D255" s="38" t="s">
        <v>130</v>
      </c>
      <c r="E255" s="38" t="s">
        <v>732</v>
      </c>
      <c r="F255" s="243">
        <v>8028758461</v>
      </c>
      <c r="G255" s="242">
        <v>639.62</v>
      </c>
      <c r="H255" s="39"/>
      <c r="I255" s="39">
        <v>625</v>
      </c>
      <c r="J255" s="252">
        <v>650</v>
      </c>
      <c r="L255" s="37">
        <v>45166</v>
      </c>
      <c r="M255" s="38" t="s">
        <v>818</v>
      </c>
      <c r="N255" s="38" t="s">
        <v>136</v>
      </c>
      <c r="O255" s="38" t="s">
        <v>612</v>
      </c>
      <c r="P255" s="38" t="s">
        <v>131</v>
      </c>
      <c r="Q255" s="38">
        <v>8028874327</v>
      </c>
      <c r="R255" s="39">
        <v>250</v>
      </c>
      <c r="S255" s="268">
        <v>679</v>
      </c>
      <c r="T255" s="39">
        <v>200</v>
      </c>
    </row>
    <row r="256" spans="1:20" x14ac:dyDescent="0.25">
      <c r="A256" s="7">
        <v>45133</v>
      </c>
      <c r="B256" s="8" t="s">
        <v>143</v>
      </c>
      <c r="C256" s="8" t="s">
        <v>122</v>
      </c>
      <c r="D256" s="8" t="s">
        <v>130</v>
      </c>
      <c r="E256" s="8" t="s">
        <v>131</v>
      </c>
      <c r="F256" s="241">
        <v>8028760678</v>
      </c>
      <c r="G256" s="242">
        <v>250</v>
      </c>
      <c r="H256" s="14"/>
      <c r="I256" s="14">
        <v>200</v>
      </c>
      <c r="J256" s="252">
        <v>650</v>
      </c>
      <c r="L256" s="37">
        <v>45166</v>
      </c>
      <c r="M256" s="38" t="s">
        <v>344</v>
      </c>
      <c r="N256" s="38" t="s">
        <v>181</v>
      </c>
      <c r="O256" s="38" t="s">
        <v>612</v>
      </c>
      <c r="P256" s="38" t="s">
        <v>131</v>
      </c>
      <c r="Q256" s="38">
        <v>8028874378</v>
      </c>
      <c r="R256" s="39">
        <v>250</v>
      </c>
      <c r="S256" s="268">
        <v>679</v>
      </c>
      <c r="T256" s="39">
        <v>200</v>
      </c>
    </row>
    <row r="257" spans="1:29" x14ac:dyDescent="0.25">
      <c r="A257" s="7">
        <v>45133</v>
      </c>
      <c r="B257" s="8" t="s">
        <v>123</v>
      </c>
      <c r="C257" s="8" t="s">
        <v>141</v>
      </c>
      <c r="D257" s="8" t="s">
        <v>130</v>
      </c>
      <c r="E257" s="8" t="s">
        <v>131</v>
      </c>
      <c r="F257" s="241">
        <v>8028756044</v>
      </c>
      <c r="G257" s="242">
        <v>175</v>
      </c>
      <c r="H257" s="14"/>
      <c r="I257" s="14">
        <v>150</v>
      </c>
      <c r="J257" s="252">
        <v>650</v>
      </c>
      <c r="L257" s="37">
        <v>45166</v>
      </c>
      <c r="M257" s="38" t="s">
        <v>123</v>
      </c>
      <c r="N257" s="38" t="s">
        <v>141</v>
      </c>
      <c r="O257" s="38" t="s">
        <v>612</v>
      </c>
      <c r="P257" s="38" t="s">
        <v>131</v>
      </c>
      <c r="Q257" s="38">
        <v>8028874343</v>
      </c>
      <c r="R257" s="39">
        <v>250</v>
      </c>
      <c r="S257" s="268">
        <v>679</v>
      </c>
      <c r="T257" s="39">
        <v>200</v>
      </c>
    </row>
    <row r="258" spans="1:29" x14ac:dyDescent="0.25">
      <c r="A258" s="28">
        <v>45133</v>
      </c>
      <c r="B258" s="8" t="s">
        <v>449</v>
      </c>
      <c r="C258" s="8" t="s">
        <v>181</v>
      </c>
      <c r="D258" s="8" t="s">
        <v>130</v>
      </c>
      <c r="E258" s="8" t="s">
        <v>733</v>
      </c>
      <c r="F258" s="248">
        <v>8028763142</v>
      </c>
      <c r="G258" s="249">
        <v>346.54</v>
      </c>
      <c r="H258" s="14"/>
      <c r="I258" s="14">
        <v>300</v>
      </c>
      <c r="J258" s="252">
        <v>650</v>
      </c>
      <c r="L258" s="37">
        <v>45167</v>
      </c>
      <c r="M258" s="38" t="s">
        <v>818</v>
      </c>
      <c r="N258" s="38" t="s">
        <v>136</v>
      </c>
      <c r="O258" s="38" t="s">
        <v>612</v>
      </c>
      <c r="P258" s="38" t="s">
        <v>741</v>
      </c>
      <c r="Q258" s="38">
        <v>8028865509</v>
      </c>
      <c r="R258" s="39">
        <v>299.33999999999997</v>
      </c>
      <c r="S258" s="268">
        <v>679</v>
      </c>
      <c r="T258" s="39">
        <v>275</v>
      </c>
    </row>
    <row r="259" spans="1:29" x14ac:dyDescent="0.25">
      <c r="A259" s="28">
        <v>45134</v>
      </c>
      <c r="B259" s="8" t="s">
        <v>149</v>
      </c>
      <c r="C259" s="8" t="s">
        <v>136</v>
      </c>
      <c r="D259" s="8" t="s">
        <v>130</v>
      </c>
      <c r="E259" s="8" t="s">
        <v>732</v>
      </c>
      <c r="F259" s="243">
        <v>8028758611</v>
      </c>
      <c r="G259" s="242">
        <v>634.72</v>
      </c>
      <c r="H259" s="14"/>
      <c r="I259" s="14">
        <v>620</v>
      </c>
      <c r="J259" s="252">
        <v>650</v>
      </c>
      <c r="L259" s="37">
        <v>45167</v>
      </c>
      <c r="M259" s="38" t="s">
        <v>703</v>
      </c>
      <c r="N259" s="38" t="s">
        <v>213</v>
      </c>
      <c r="O259" s="38" t="s">
        <v>612</v>
      </c>
      <c r="P259" s="38" t="s">
        <v>835</v>
      </c>
      <c r="Q259" s="38">
        <v>8028876661</v>
      </c>
      <c r="R259" s="39">
        <v>175</v>
      </c>
      <c r="S259" s="268">
        <v>679</v>
      </c>
      <c r="T259" s="39">
        <v>150</v>
      </c>
    </row>
    <row r="260" spans="1:29" x14ac:dyDescent="0.25">
      <c r="A260" s="28">
        <v>45134</v>
      </c>
      <c r="B260" s="8" t="s">
        <v>125</v>
      </c>
      <c r="C260" s="8" t="s">
        <v>133</v>
      </c>
      <c r="D260" s="8" t="s">
        <v>130</v>
      </c>
      <c r="E260" s="8" t="s">
        <v>732</v>
      </c>
      <c r="F260" s="243">
        <v>8028758613</v>
      </c>
      <c r="G260" s="242">
        <v>634.72</v>
      </c>
      <c r="H260" s="14"/>
      <c r="I260" s="14">
        <v>620</v>
      </c>
      <c r="J260" s="252">
        <v>650</v>
      </c>
      <c r="L260" s="37">
        <v>45168</v>
      </c>
      <c r="M260" s="38" t="s">
        <v>344</v>
      </c>
      <c r="N260" s="38" t="s">
        <v>181</v>
      </c>
      <c r="O260" s="38" t="s">
        <v>612</v>
      </c>
      <c r="P260" s="38" t="s">
        <v>131</v>
      </c>
      <c r="Q260" s="38">
        <v>8028884464</v>
      </c>
      <c r="R260" s="39">
        <v>250</v>
      </c>
      <c r="S260" s="268">
        <v>679</v>
      </c>
      <c r="T260" s="39">
        <v>200</v>
      </c>
    </row>
    <row r="261" spans="1:29" x14ac:dyDescent="0.25">
      <c r="A261" s="28">
        <v>45134</v>
      </c>
      <c r="B261" s="8" t="s">
        <v>123</v>
      </c>
      <c r="C261" s="8" t="s">
        <v>144</v>
      </c>
      <c r="D261" s="8" t="s">
        <v>130</v>
      </c>
      <c r="E261" s="8" t="s">
        <v>405</v>
      </c>
      <c r="F261" s="243">
        <v>8028753546</v>
      </c>
      <c r="G261" s="242">
        <v>471.59</v>
      </c>
      <c r="H261" s="14"/>
      <c r="I261" s="14">
        <v>450</v>
      </c>
      <c r="J261" s="252">
        <v>650</v>
      </c>
      <c r="L261" s="37">
        <v>45168</v>
      </c>
      <c r="M261" s="38" t="s">
        <v>818</v>
      </c>
      <c r="N261" s="38" t="s">
        <v>136</v>
      </c>
      <c r="O261" s="38" t="s">
        <v>612</v>
      </c>
      <c r="P261" s="38" t="s">
        <v>131</v>
      </c>
      <c r="Q261" s="38">
        <v>8028884463</v>
      </c>
      <c r="R261" s="39">
        <v>250</v>
      </c>
      <c r="S261" s="268">
        <v>679</v>
      </c>
      <c r="T261" s="39">
        <v>200</v>
      </c>
    </row>
    <row r="262" spans="1:29" x14ac:dyDescent="0.25">
      <c r="A262" s="28">
        <v>45135</v>
      </c>
      <c r="B262" s="8" t="s">
        <v>571</v>
      </c>
      <c r="C262" s="8" t="s">
        <v>499</v>
      </c>
      <c r="D262" s="8" t="s">
        <v>130</v>
      </c>
      <c r="E262" s="8" t="s">
        <v>405</v>
      </c>
      <c r="F262" s="243">
        <v>8028753553</v>
      </c>
      <c r="G262" s="242">
        <v>439.58</v>
      </c>
      <c r="H262" s="14"/>
      <c r="I262" s="14">
        <v>420</v>
      </c>
      <c r="J262" s="252">
        <v>650</v>
      </c>
      <c r="L262" s="81">
        <v>45168</v>
      </c>
      <c r="M262" s="38" t="s">
        <v>123</v>
      </c>
      <c r="N262" s="38" t="s">
        <v>141</v>
      </c>
      <c r="O262" s="38" t="s">
        <v>612</v>
      </c>
      <c r="P262" s="38" t="s">
        <v>131</v>
      </c>
      <c r="Q262" s="38">
        <v>8028884471</v>
      </c>
      <c r="R262" s="39">
        <v>250</v>
      </c>
      <c r="S262" s="268">
        <v>679</v>
      </c>
      <c r="T262" s="39">
        <v>200</v>
      </c>
    </row>
    <row r="263" spans="1:29" x14ac:dyDescent="0.25">
      <c r="A263" s="28">
        <v>45135</v>
      </c>
      <c r="B263" s="8" t="s">
        <v>143</v>
      </c>
      <c r="C263" s="8" t="s">
        <v>122</v>
      </c>
      <c r="D263" s="8" t="s">
        <v>130</v>
      </c>
      <c r="E263" s="8" t="s">
        <v>732</v>
      </c>
      <c r="F263" s="240">
        <v>27996021</v>
      </c>
      <c r="G263" s="242">
        <v>640.13</v>
      </c>
      <c r="H263" s="14"/>
      <c r="I263" s="14">
        <v>630</v>
      </c>
      <c r="J263" s="252">
        <v>650</v>
      </c>
      <c r="L263" s="81">
        <v>45168</v>
      </c>
      <c r="M263" s="38" t="s">
        <v>703</v>
      </c>
      <c r="N263" s="38" t="s">
        <v>213</v>
      </c>
      <c r="O263" s="38" t="s">
        <v>612</v>
      </c>
      <c r="P263" s="38" t="s">
        <v>131</v>
      </c>
      <c r="Q263" s="38">
        <v>8028884853</v>
      </c>
      <c r="R263" s="39">
        <v>175</v>
      </c>
      <c r="S263" s="268">
        <v>679</v>
      </c>
      <c r="T263" s="39">
        <v>150</v>
      </c>
    </row>
    <row r="264" spans="1:29" s="171" customFormat="1" x14ac:dyDescent="0.25">
      <c r="A264" s="94">
        <v>45135</v>
      </c>
      <c r="B264" s="35" t="s">
        <v>507</v>
      </c>
      <c r="C264" s="35" t="s">
        <v>109</v>
      </c>
      <c r="D264" s="35" t="s">
        <v>130</v>
      </c>
      <c r="E264" s="35" t="s">
        <v>734</v>
      </c>
      <c r="F264" s="35">
        <v>8028764518</v>
      </c>
      <c r="G264" s="202">
        <v>328.09</v>
      </c>
      <c r="H264" s="202"/>
      <c r="I264" s="202">
        <v>300</v>
      </c>
      <c r="J264" s="266">
        <v>650</v>
      </c>
      <c r="L264" s="81">
        <v>45168</v>
      </c>
      <c r="M264" s="38" t="s">
        <v>571</v>
      </c>
      <c r="N264" s="38" t="s">
        <v>126</v>
      </c>
      <c r="O264" s="38" t="s">
        <v>612</v>
      </c>
      <c r="P264" s="38" t="s">
        <v>131</v>
      </c>
      <c r="Q264" s="38">
        <v>8028884478</v>
      </c>
      <c r="R264" s="39">
        <v>175</v>
      </c>
      <c r="S264" s="268">
        <v>679</v>
      </c>
      <c r="T264" s="39">
        <v>150</v>
      </c>
      <c r="U264" s="106"/>
      <c r="V264" s="106"/>
      <c r="W264" s="106"/>
      <c r="X264" s="106"/>
      <c r="Y264" s="106"/>
      <c r="Z264" s="106"/>
      <c r="AA264" s="106"/>
      <c r="AB264" s="106"/>
      <c r="AC264" s="106"/>
    </row>
    <row r="265" spans="1:29" x14ac:dyDescent="0.25">
      <c r="A265" s="7">
        <v>45135</v>
      </c>
      <c r="B265" s="8" t="s">
        <v>123</v>
      </c>
      <c r="C265" s="8" t="s">
        <v>161</v>
      </c>
      <c r="D265" s="8" t="s">
        <v>130</v>
      </c>
      <c r="E265" s="8" t="s">
        <v>134</v>
      </c>
      <c r="F265" s="244">
        <v>8028769747</v>
      </c>
      <c r="G265" s="242">
        <v>250</v>
      </c>
      <c r="H265" s="14"/>
      <c r="I265" s="14">
        <v>220</v>
      </c>
      <c r="J265" s="252">
        <v>650</v>
      </c>
      <c r="L265" s="81">
        <v>45168</v>
      </c>
      <c r="M265" s="38" t="s">
        <v>119</v>
      </c>
      <c r="N265" s="38" t="s">
        <v>122</v>
      </c>
      <c r="O265" s="38" t="s">
        <v>612</v>
      </c>
      <c r="P265" s="38" t="s">
        <v>131</v>
      </c>
      <c r="Q265" s="38">
        <v>8028884860</v>
      </c>
      <c r="R265" s="39">
        <v>175</v>
      </c>
      <c r="S265" s="268">
        <v>679</v>
      </c>
      <c r="T265" s="39">
        <v>150</v>
      </c>
    </row>
    <row r="266" spans="1:29" x14ac:dyDescent="0.25">
      <c r="A266" s="7">
        <v>45135</v>
      </c>
      <c r="B266" s="8" t="s">
        <v>125</v>
      </c>
      <c r="C266" s="8" t="s">
        <v>133</v>
      </c>
      <c r="D266" s="8" t="s">
        <v>130</v>
      </c>
      <c r="E266" s="8" t="s">
        <v>131</v>
      </c>
      <c r="F266" s="244">
        <v>8028771580</v>
      </c>
      <c r="G266" s="242">
        <v>175</v>
      </c>
      <c r="H266" s="14"/>
      <c r="I266" s="14">
        <v>150</v>
      </c>
      <c r="J266" s="252">
        <v>650</v>
      </c>
      <c r="L266" s="28"/>
      <c r="M266" s="8"/>
      <c r="N266" s="8"/>
      <c r="O266" s="8"/>
      <c r="P266" s="8"/>
      <c r="Q266" s="8"/>
      <c r="R266" s="14"/>
      <c r="S266" s="14"/>
      <c r="T266" s="14"/>
    </row>
    <row r="267" spans="1:29" x14ac:dyDescent="0.25">
      <c r="A267" s="7">
        <v>45135</v>
      </c>
      <c r="B267" s="8" t="s">
        <v>149</v>
      </c>
      <c r="C267" s="8" t="s">
        <v>136</v>
      </c>
      <c r="D267" s="8" t="s">
        <v>130</v>
      </c>
      <c r="E267" s="8" t="s">
        <v>131</v>
      </c>
      <c r="F267" s="244">
        <v>8028771527</v>
      </c>
      <c r="G267" s="242">
        <v>250</v>
      </c>
      <c r="H267" s="14"/>
      <c r="I267" s="14">
        <v>200</v>
      </c>
      <c r="J267" s="252">
        <v>650</v>
      </c>
      <c r="L267" s="28"/>
      <c r="M267" s="8"/>
      <c r="N267" s="8"/>
      <c r="O267" s="8"/>
      <c r="P267" s="8"/>
      <c r="Q267" s="8"/>
      <c r="R267" s="14"/>
      <c r="S267" s="14"/>
      <c r="T267" s="14"/>
    </row>
    <row r="268" spans="1:29" x14ac:dyDescent="0.25">
      <c r="A268" s="7">
        <v>45135</v>
      </c>
      <c r="B268" s="8" t="s">
        <v>507</v>
      </c>
      <c r="C268" s="214" t="s">
        <v>109</v>
      </c>
      <c r="D268" s="8" t="s">
        <v>130</v>
      </c>
      <c r="E268" s="8" t="s">
        <v>131</v>
      </c>
      <c r="F268" s="244">
        <v>8028771535</v>
      </c>
      <c r="G268" s="242">
        <v>250</v>
      </c>
      <c r="H268" s="14"/>
      <c r="I268" s="14">
        <v>200</v>
      </c>
      <c r="J268" s="252">
        <v>650</v>
      </c>
      <c r="L268" s="28"/>
      <c r="M268" s="8"/>
      <c r="N268" s="8"/>
      <c r="O268" s="8"/>
      <c r="P268" s="8"/>
      <c r="Q268" s="8"/>
      <c r="R268" s="14"/>
      <c r="S268" s="14"/>
      <c r="T268" s="14"/>
    </row>
    <row r="269" spans="1:29" x14ac:dyDescent="0.25">
      <c r="A269" s="7">
        <v>45135</v>
      </c>
      <c r="B269" s="8" t="s">
        <v>571</v>
      </c>
      <c r="C269" s="8" t="s">
        <v>499</v>
      </c>
      <c r="D269" s="8" t="s">
        <v>130</v>
      </c>
      <c r="E269" s="8" t="s">
        <v>241</v>
      </c>
      <c r="F269" s="244">
        <v>8028769749</v>
      </c>
      <c r="G269" s="242">
        <v>250</v>
      </c>
      <c r="H269" s="14"/>
      <c r="I269" s="14">
        <v>220</v>
      </c>
      <c r="J269" s="252">
        <v>650</v>
      </c>
      <c r="L269" s="28"/>
      <c r="M269" s="8"/>
      <c r="N269" s="8"/>
      <c r="O269" s="8"/>
      <c r="P269" s="8"/>
      <c r="Q269" s="8"/>
      <c r="R269" s="14"/>
      <c r="S269" s="14"/>
      <c r="T269" s="14"/>
    </row>
    <row r="270" spans="1:29" x14ac:dyDescent="0.25">
      <c r="A270" s="233">
        <v>45135</v>
      </c>
      <c r="B270" s="234" t="s">
        <v>143</v>
      </c>
      <c r="C270" s="234" t="s">
        <v>122</v>
      </c>
      <c r="D270" s="234" t="s">
        <v>130</v>
      </c>
      <c r="E270" s="234" t="s">
        <v>383</v>
      </c>
      <c r="F270" s="244">
        <v>8028766671</v>
      </c>
      <c r="G270" s="245">
        <v>319.7</v>
      </c>
      <c r="H270" s="235"/>
      <c r="I270" s="235">
        <v>300</v>
      </c>
      <c r="J270" s="252">
        <v>650</v>
      </c>
      <c r="L270" s="28"/>
      <c r="M270" s="8"/>
      <c r="N270" s="8"/>
      <c r="O270" s="8"/>
      <c r="P270" s="8"/>
      <c r="Q270" s="8"/>
      <c r="R270" s="14"/>
      <c r="S270" s="14"/>
      <c r="T270" s="14"/>
    </row>
    <row r="271" spans="1:29" x14ac:dyDescent="0.25">
      <c r="A271" s="7">
        <v>45138</v>
      </c>
      <c r="B271" s="8" t="s">
        <v>123</v>
      </c>
      <c r="C271" s="8" t="s">
        <v>144</v>
      </c>
      <c r="D271" s="8" t="s">
        <v>130</v>
      </c>
      <c r="E271" s="8" t="s">
        <v>131</v>
      </c>
      <c r="F271" s="244">
        <v>8028779553</v>
      </c>
      <c r="G271" s="242">
        <v>175</v>
      </c>
      <c r="H271" s="14"/>
      <c r="I271" s="14">
        <v>150</v>
      </c>
      <c r="J271" s="252">
        <v>650</v>
      </c>
      <c r="L271" s="28"/>
      <c r="M271" s="8"/>
      <c r="N271" s="8"/>
      <c r="O271" s="8"/>
      <c r="P271" s="8"/>
      <c r="Q271" s="8"/>
      <c r="R271" s="14"/>
      <c r="S271" s="14"/>
      <c r="T271" s="14"/>
    </row>
    <row r="272" spans="1:29" x14ac:dyDescent="0.25">
      <c r="A272" s="7">
        <v>45138</v>
      </c>
      <c r="B272" s="8" t="s">
        <v>143</v>
      </c>
      <c r="C272" s="8" t="s">
        <v>122</v>
      </c>
      <c r="D272" s="8" t="s">
        <v>130</v>
      </c>
      <c r="E272" s="8" t="s">
        <v>131</v>
      </c>
      <c r="F272" s="244">
        <v>8028779512</v>
      </c>
      <c r="G272" s="242">
        <v>250</v>
      </c>
      <c r="H272" s="14"/>
      <c r="I272" s="14">
        <v>200</v>
      </c>
      <c r="J272" s="252">
        <v>650</v>
      </c>
      <c r="L272" s="28"/>
      <c r="M272" s="8"/>
      <c r="N272" s="8"/>
      <c r="O272" s="8"/>
      <c r="P272" s="8"/>
      <c r="Q272" s="8"/>
      <c r="R272" s="14"/>
      <c r="S272" s="14"/>
      <c r="T272" s="14"/>
    </row>
    <row r="273" spans="1:20" x14ac:dyDescent="0.25">
      <c r="A273" s="7">
        <v>45138</v>
      </c>
      <c r="B273" s="8" t="s">
        <v>571</v>
      </c>
      <c r="C273" s="8" t="s">
        <v>136</v>
      </c>
      <c r="D273" s="8" t="s">
        <v>130</v>
      </c>
      <c r="E273" s="8" t="s">
        <v>131</v>
      </c>
      <c r="F273" s="250">
        <v>8028779544</v>
      </c>
      <c r="G273" s="249">
        <v>175</v>
      </c>
      <c r="H273" s="14"/>
      <c r="I273" s="14">
        <v>150</v>
      </c>
      <c r="J273" s="252">
        <v>650</v>
      </c>
      <c r="L273" s="28"/>
      <c r="M273" s="8"/>
      <c r="N273" s="8"/>
      <c r="O273" s="8"/>
      <c r="P273" s="8"/>
      <c r="Q273" s="8"/>
      <c r="R273" s="14"/>
      <c r="S273" s="14"/>
      <c r="T273" s="14"/>
    </row>
    <row r="274" spans="1:20" x14ac:dyDescent="0.25">
      <c r="A274" s="7">
        <v>45138</v>
      </c>
      <c r="B274" s="8" t="s">
        <v>449</v>
      </c>
      <c r="C274" s="8" t="s">
        <v>181</v>
      </c>
      <c r="D274" s="8" t="s">
        <v>130</v>
      </c>
      <c r="E274" s="8" t="s">
        <v>131</v>
      </c>
      <c r="F274" s="244">
        <v>8028779530</v>
      </c>
      <c r="G274" s="242">
        <v>300</v>
      </c>
      <c r="H274" s="14"/>
      <c r="I274" s="14">
        <v>200</v>
      </c>
      <c r="J274" s="252">
        <v>650</v>
      </c>
      <c r="L274" s="28"/>
      <c r="M274" s="8"/>
      <c r="N274" s="8"/>
      <c r="O274" s="8"/>
      <c r="P274" s="8"/>
      <c r="Q274" s="8"/>
      <c r="R274" s="14"/>
      <c r="S274" s="14"/>
      <c r="T274" s="14"/>
    </row>
    <row r="275" spans="1:20" x14ac:dyDescent="0.25">
      <c r="A275" s="7"/>
      <c r="B275" s="8"/>
      <c r="C275" s="8"/>
      <c r="D275" s="8"/>
      <c r="E275" s="8"/>
      <c r="F275" s="8"/>
      <c r="G275" s="14"/>
      <c r="H275" s="14"/>
      <c r="I275" s="14"/>
      <c r="J275" s="77"/>
      <c r="L275" s="28"/>
      <c r="M275" s="8"/>
      <c r="N275" s="8"/>
      <c r="O275" s="8"/>
      <c r="P275" s="8"/>
      <c r="Q275" s="8"/>
      <c r="R275" s="14"/>
      <c r="S275" s="14"/>
      <c r="T275" s="14"/>
    </row>
    <row r="276" spans="1:20" x14ac:dyDescent="0.25">
      <c r="A276" s="8"/>
      <c r="B276" s="8"/>
      <c r="C276" s="8"/>
      <c r="D276" s="8"/>
      <c r="E276" s="8"/>
      <c r="F276" s="8"/>
      <c r="G276" s="14"/>
      <c r="H276" s="14"/>
      <c r="I276" s="14"/>
      <c r="J276" s="77"/>
      <c r="L276" s="8"/>
      <c r="M276" s="8"/>
      <c r="N276" s="8"/>
      <c r="O276" s="8"/>
      <c r="P276" s="8"/>
      <c r="Q276" s="8"/>
      <c r="R276" s="14"/>
      <c r="S276" s="14"/>
      <c r="T276" s="14"/>
    </row>
    <row r="277" spans="1:20" x14ac:dyDescent="0.25">
      <c r="A277" s="8"/>
      <c r="B277" s="8"/>
      <c r="C277" s="8"/>
      <c r="D277" s="8"/>
      <c r="E277" s="8"/>
      <c r="F277" s="12" t="s">
        <v>14</v>
      </c>
      <c r="G277" s="13">
        <f>SUM(G207:G276)</f>
        <v>18886.7</v>
      </c>
      <c r="H277" s="14"/>
      <c r="I277" s="16">
        <f>SUM(I207:I276)</f>
        <v>16395</v>
      </c>
      <c r="J277" s="79"/>
      <c r="L277" s="8"/>
      <c r="M277" s="8"/>
      <c r="N277" s="8"/>
      <c r="O277" s="8"/>
      <c r="P277" s="8"/>
      <c r="Q277" s="12" t="s">
        <v>14</v>
      </c>
      <c r="R277" s="13">
        <f>SUM(R207:R276)</f>
        <v>15034.369999999999</v>
      </c>
      <c r="S277" s="14"/>
      <c r="T277" s="16">
        <f>SUM(T207:T276)</f>
        <v>12890</v>
      </c>
    </row>
    <row r="278" spans="1:20" x14ac:dyDescent="0.25">
      <c r="A278" s="8"/>
      <c r="B278" s="8"/>
      <c r="C278" s="8"/>
      <c r="D278" s="8"/>
      <c r="E278" s="8"/>
      <c r="F278" s="12" t="s">
        <v>35</v>
      </c>
      <c r="G278" s="13">
        <f>G277*0.97</f>
        <v>18320.099000000002</v>
      </c>
      <c r="H278" s="14"/>
      <c r="I278" s="14"/>
      <c r="J278" s="77"/>
      <c r="L278" s="8"/>
      <c r="M278" s="8"/>
      <c r="N278" s="8"/>
      <c r="O278" s="8"/>
      <c r="P278" s="8"/>
      <c r="Q278" s="12" t="s">
        <v>35</v>
      </c>
      <c r="R278" s="13">
        <f>R277*0.97</f>
        <v>14583.338899999999</v>
      </c>
      <c r="S278" s="14"/>
      <c r="T278" s="14"/>
    </row>
    <row r="279" spans="1:20" x14ac:dyDescent="0.25">
      <c r="A279" s="8"/>
      <c r="B279" s="8"/>
      <c r="C279" s="8"/>
      <c r="D279" s="8"/>
      <c r="E279" s="303" t="s">
        <v>18</v>
      </c>
      <c r="F279" s="304"/>
      <c r="G279" s="304"/>
      <c r="H279" s="305"/>
      <c r="I279" s="30">
        <f>G278-I277</f>
        <v>1925.099000000002</v>
      </c>
      <c r="J279" s="80"/>
      <c r="L279" s="8"/>
      <c r="M279" s="8"/>
      <c r="N279" s="8"/>
      <c r="O279" s="8"/>
      <c r="P279" s="303" t="s">
        <v>18</v>
      </c>
      <c r="Q279" s="304"/>
      <c r="R279" s="304"/>
      <c r="S279" s="305"/>
      <c r="T279" s="30">
        <f>R278-T277</f>
        <v>1693.3388999999988</v>
      </c>
    </row>
    <row r="280" spans="1:20" x14ac:dyDescent="0.25">
      <c r="A280" s="8"/>
      <c r="B280" s="8"/>
      <c r="C280" s="8"/>
      <c r="D280" s="8"/>
      <c r="E280" s="8"/>
      <c r="F280" s="8"/>
      <c r="G280" s="14"/>
      <c r="H280" s="14"/>
      <c r="I280" s="14"/>
      <c r="J280" s="77"/>
      <c r="L280" s="8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G281" s="36"/>
      <c r="H281" s="36"/>
    </row>
    <row r="287" spans="1:20" ht="26.25" x14ac:dyDescent="0.4">
      <c r="C287" s="302" t="s">
        <v>94</v>
      </c>
      <c r="D287" s="302"/>
      <c r="E287" s="302"/>
      <c r="N287" s="302" t="s">
        <v>99</v>
      </c>
      <c r="O287" s="302"/>
      <c r="P287" s="302"/>
    </row>
    <row r="288" spans="1:20" x14ac:dyDescent="0.25">
      <c r="A288" s="5" t="s">
        <v>26</v>
      </c>
      <c r="B288" s="5" t="s">
        <v>2</v>
      </c>
      <c r="C288" s="5" t="s">
        <v>3</v>
      </c>
      <c r="D288" s="5" t="s">
        <v>4</v>
      </c>
      <c r="E288" s="5" t="s">
        <v>5</v>
      </c>
      <c r="F288" s="5" t="s">
        <v>31</v>
      </c>
      <c r="G288" s="5" t="s">
        <v>7</v>
      </c>
      <c r="H288" s="5"/>
      <c r="I288" s="5" t="s">
        <v>33</v>
      </c>
      <c r="J288" s="76"/>
      <c r="L288" s="5" t="s">
        <v>26</v>
      </c>
      <c r="M288" s="5" t="s">
        <v>2</v>
      </c>
      <c r="N288" s="5" t="s">
        <v>3</v>
      </c>
      <c r="O288" s="5" t="s">
        <v>4</v>
      </c>
      <c r="P288" s="5" t="s">
        <v>5</v>
      </c>
      <c r="Q288" s="5" t="s">
        <v>31</v>
      </c>
      <c r="R288" s="5" t="s">
        <v>7</v>
      </c>
      <c r="S288" s="5"/>
      <c r="T288" s="5" t="s">
        <v>33</v>
      </c>
    </row>
    <row r="289" spans="1:20" x14ac:dyDescent="0.25">
      <c r="A289" s="7">
        <v>45170</v>
      </c>
      <c r="B289" s="8" t="s">
        <v>123</v>
      </c>
      <c r="C289" s="8" t="s">
        <v>141</v>
      </c>
      <c r="D289" s="8" t="s">
        <v>130</v>
      </c>
      <c r="E289" s="8" t="s">
        <v>131</v>
      </c>
      <c r="F289" s="201">
        <v>8028894343</v>
      </c>
      <c r="G289" s="202">
        <v>250</v>
      </c>
      <c r="H289" s="14"/>
      <c r="I289" s="14">
        <v>200</v>
      </c>
      <c r="J289" s="77"/>
      <c r="L289" s="7">
        <v>45201</v>
      </c>
      <c r="M289" s="8" t="s">
        <v>426</v>
      </c>
      <c r="N289" s="8" t="s">
        <v>133</v>
      </c>
      <c r="O289" s="8" t="s">
        <v>437</v>
      </c>
      <c r="P289" s="8" t="s">
        <v>217</v>
      </c>
      <c r="Q289" s="8">
        <v>8029000785</v>
      </c>
      <c r="R289" s="14">
        <v>250</v>
      </c>
      <c r="S289" s="14"/>
      <c r="T289" s="14">
        <v>200</v>
      </c>
    </row>
    <row r="290" spans="1:20" x14ac:dyDescent="0.25">
      <c r="A290" s="7">
        <v>45173</v>
      </c>
      <c r="B290" s="8" t="s">
        <v>149</v>
      </c>
      <c r="C290" s="8" t="s">
        <v>136</v>
      </c>
      <c r="D290" s="8" t="s">
        <v>130</v>
      </c>
      <c r="E290" s="8" t="s">
        <v>131</v>
      </c>
      <c r="F290" s="201">
        <v>8028899031</v>
      </c>
      <c r="G290" s="202">
        <v>250</v>
      </c>
      <c r="H290" s="14"/>
      <c r="I290" s="14">
        <v>200</v>
      </c>
      <c r="J290" s="77"/>
      <c r="L290" s="7">
        <v>45202</v>
      </c>
      <c r="M290" s="8" t="s">
        <v>22</v>
      </c>
      <c r="N290" s="8" t="s">
        <v>136</v>
      </c>
      <c r="O290" s="8" t="s">
        <v>437</v>
      </c>
      <c r="P290" s="8" t="s">
        <v>189</v>
      </c>
      <c r="Q290" s="8">
        <v>8029002216</v>
      </c>
      <c r="R290" s="14">
        <v>175</v>
      </c>
      <c r="S290" s="14"/>
      <c r="T290" s="14">
        <v>150</v>
      </c>
    </row>
    <row r="291" spans="1:20" x14ac:dyDescent="0.25">
      <c r="A291" s="7">
        <v>45173</v>
      </c>
      <c r="B291" s="8" t="s">
        <v>123</v>
      </c>
      <c r="C291" s="8" t="s">
        <v>141</v>
      </c>
      <c r="D291" s="8" t="s">
        <v>130</v>
      </c>
      <c r="E291" s="8" t="s">
        <v>131</v>
      </c>
      <c r="F291" s="201">
        <v>8028899066</v>
      </c>
      <c r="G291" s="202">
        <v>250</v>
      </c>
      <c r="H291" s="14"/>
      <c r="I291" s="14">
        <v>200</v>
      </c>
      <c r="J291" s="77"/>
      <c r="L291" s="7">
        <v>45203</v>
      </c>
      <c r="M291" s="8" t="s">
        <v>426</v>
      </c>
      <c r="N291" s="8" t="s">
        <v>181</v>
      </c>
      <c r="O291" s="8" t="s">
        <v>437</v>
      </c>
      <c r="P291" s="8" t="s">
        <v>217</v>
      </c>
      <c r="Q291" s="8">
        <v>8029008765</v>
      </c>
      <c r="R291" s="14">
        <v>250</v>
      </c>
      <c r="S291" s="14"/>
      <c r="T291" s="14">
        <v>200</v>
      </c>
    </row>
    <row r="292" spans="1:20" x14ac:dyDescent="0.25">
      <c r="A292" s="7">
        <v>45142</v>
      </c>
      <c r="B292" s="8" t="s">
        <v>344</v>
      </c>
      <c r="C292" s="8" t="s">
        <v>181</v>
      </c>
      <c r="D292" s="8" t="s">
        <v>130</v>
      </c>
      <c r="E292" s="8" t="s">
        <v>131</v>
      </c>
      <c r="F292" s="35">
        <v>8028899108</v>
      </c>
      <c r="G292" s="202">
        <v>250</v>
      </c>
      <c r="H292" s="14"/>
      <c r="I292" s="14">
        <v>200</v>
      </c>
      <c r="J292" s="77"/>
      <c r="L292" s="7">
        <v>45203</v>
      </c>
      <c r="M292" s="8" t="s">
        <v>326</v>
      </c>
      <c r="N292" s="8" t="s">
        <v>144</v>
      </c>
      <c r="O292" s="8" t="s">
        <v>437</v>
      </c>
      <c r="P292" s="8" t="s">
        <v>217</v>
      </c>
      <c r="Q292" s="8">
        <v>8029008825</v>
      </c>
      <c r="R292" s="14">
        <v>250</v>
      </c>
      <c r="S292" s="14"/>
      <c r="T292" s="14">
        <v>200</v>
      </c>
    </row>
    <row r="293" spans="1:20" x14ac:dyDescent="0.25">
      <c r="A293" s="37">
        <v>45174</v>
      </c>
      <c r="B293" s="38" t="s">
        <v>678</v>
      </c>
      <c r="C293" s="38" t="s">
        <v>122</v>
      </c>
      <c r="D293" s="38" t="s">
        <v>130</v>
      </c>
      <c r="E293" s="38" t="s">
        <v>189</v>
      </c>
      <c r="F293" s="35">
        <v>8028901177</v>
      </c>
      <c r="G293" s="202">
        <v>191.8</v>
      </c>
      <c r="H293" s="39"/>
      <c r="I293" s="14">
        <v>150</v>
      </c>
      <c r="J293" s="78"/>
      <c r="L293" s="37">
        <v>45203</v>
      </c>
      <c r="M293" s="38" t="s">
        <v>743</v>
      </c>
      <c r="N293" s="38" t="s">
        <v>109</v>
      </c>
      <c r="O293" s="38" t="s">
        <v>437</v>
      </c>
      <c r="P293" s="38" t="s">
        <v>217</v>
      </c>
      <c r="Q293" s="38">
        <v>8029008798</v>
      </c>
      <c r="R293" s="39">
        <v>175</v>
      </c>
      <c r="S293" s="39"/>
      <c r="T293" s="39">
        <v>150</v>
      </c>
    </row>
    <row r="294" spans="1:20" x14ac:dyDescent="0.25">
      <c r="A294" s="37">
        <v>45174</v>
      </c>
      <c r="B294" s="38" t="s">
        <v>123</v>
      </c>
      <c r="C294" s="38" t="s">
        <v>213</v>
      </c>
      <c r="D294" s="38" t="s">
        <v>130</v>
      </c>
      <c r="E294" s="38" t="s">
        <v>189</v>
      </c>
      <c r="F294" s="35">
        <v>8028901179</v>
      </c>
      <c r="G294" s="202">
        <v>175</v>
      </c>
      <c r="H294" s="39"/>
      <c r="I294" s="14">
        <v>150</v>
      </c>
      <c r="J294" s="78"/>
      <c r="L294" s="37">
        <v>45203</v>
      </c>
      <c r="M294" s="38" t="s">
        <v>214</v>
      </c>
      <c r="N294" s="38" t="s">
        <v>133</v>
      </c>
      <c r="O294" s="38" t="s">
        <v>437</v>
      </c>
      <c r="P294" s="38" t="s">
        <v>217</v>
      </c>
      <c r="Q294" s="38">
        <v>8029008882</v>
      </c>
      <c r="R294" s="39">
        <v>175</v>
      </c>
      <c r="S294" s="39"/>
      <c r="T294" s="39">
        <v>150</v>
      </c>
    </row>
    <row r="295" spans="1:20" x14ac:dyDescent="0.25">
      <c r="A295" s="37">
        <v>45174</v>
      </c>
      <c r="B295" s="38" t="s">
        <v>143</v>
      </c>
      <c r="C295" s="38" t="s">
        <v>144</v>
      </c>
      <c r="D295" s="38" t="s">
        <v>130</v>
      </c>
      <c r="E295" s="38" t="s">
        <v>864</v>
      </c>
      <c r="F295" s="35">
        <v>8028900931</v>
      </c>
      <c r="G295" s="202">
        <v>754.04</v>
      </c>
      <c r="H295" s="39"/>
      <c r="I295" s="39">
        <v>750</v>
      </c>
      <c r="J295" s="78"/>
      <c r="L295" s="37">
        <v>45205</v>
      </c>
      <c r="M295" s="38" t="s">
        <v>743</v>
      </c>
      <c r="N295" s="38" t="s">
        <v>109</v>
      </c>
      <c r="O295" s="38" t="s">
        <v>437</v>
      </c>
      <c r="P295" s="38" t="s">
        <v>217</v>
      </c>
      <c r="Q295" s="38">
        <v>8029017366</v>
      </c>
      <c r="R295" s="39">
        <v>250</v>
      </c>
      <c r="S295" s="39"/>
      <c r="T295" s="39">
        <v>200</v>
      </c>
    </row>
    <row r="296" spans="1:20" x14ac:dyDescent="0.25">
      <c r="A296" s="37">
        <v>45174</v>
      </c>
      <c r="B296" s="38" t="s">
        <v>125</v>
      </c>
      <c r="C296" s="38" t="s">
        <v>133</v>
      </c>
      <c r="D296" s="38" t="s">
        <v>130</v>
      </c>
      <c r="E296" s="38" t="s">
        <v>852</v>
      </c>
      <c r="F296" s="35">
        <v>8028900933</v>
      </c>
      <c r="G296" s="202">
        <v>987.1</v>
      </c>
      <c r="H296" s="39"/>
      <c r="I296" s="39">
        <v>940</v>
      </c>
      <c r="J296" s="78"/>
      <c r="L296" s="37">
        <v>45205</v>
      </c>
      <c r="M296" s="38" t="s">
        <v>326</v>
      </c>
      <c r="N296" s="38" t="s">
        <v>141</v>
      </c>
      <c r="O296" s="38" t="s">
        <v>437</v>
      </c>
      <c r="P296" s="38" t="s">
        <v>217</v>
      </c>
      <c r="Q296" s="38">
        <v>8029017356</v>
      </c>
      <c r="R296" s="39">
        <v>250</v>
      </c>
      <c r="S296" s="39"/>
      <c r="T296" s="39">
        <v>200</v>
      </c>
    </row>
    <row r="297" spans="1:20" x14ac:dyDescent="0.25">
      <c r="A297" s="37">
        <v>45174</v>
      </c>
      <c r="B297" s="38" t="s">
        <v>149</v>
      </c>
      <c r="C297" s="38" t="s">
        <v>126</v>
      </c>
      <c r="D297" s="38" t="s">
        <v>130</v>
      </c>
      <c r="E297" s="38" t="s">
        <v>189</v>
      </c>
      <c r="F297" s="35">
        <v>28367503</v>
      </c>
      <c r="G297" s="202">
        <v>175</v>
      </c>
      <c r="H297" s="39"/>
      <c r="I297" s="39">
        <v>150</v>
      </c>
      <c r="J297" s="78"/>
      <c r="L297" s="37">
        <v>45208</v>
      </c>
      <c r="M297" s="38" t="s">
        <v>743</v>
      </c>
      <c r="N297" s="38" t="s">
        <v>109</v>
      </c>
      <c r="O297" s="38" t="s">
        <v>437</v>
      </c>
      <c r="P297" s="38" t="s">
        <v>217</v>
      </c>
      <c r="Q297" s="38">
        <v>8029021930</v>
      </c>
      <c r="R297" s="39">
        <v>250</v>
      </c>
      <c r="S297" s="39"/>
      <c r="T297" s="39">
        <v>200</v>
      </c>
    </row>
    <row r="298" spans="1:20" x14ac:dyDescent="0.25">
      <c r="A298" s="37">
        <v>45175</v>
      </c>
      <c r="B298" s="38" t="s">
        <v>341</v>
      </c>
      <c r="C298" s="38" t="s">
        <v>109</v>
      </c>
      <c r="D298" s="38" t="s">
        <v>130</v>
      </c>
      <c r="E298" s="38" t="s">
        <v>874</v>
      </c>
      <c r="F298" s="68">
        <v>8028903819</v>
      </c>
      <c r="G298" s="206">
        <v>853.13</v>
      </c>
      <c r="H298" s="39"/>
      <c r="I298" s="39">
        <v>830</v>
      </c>
      <c r="J298" s="78"/>
      <c r="L298" s="37">
        <v>45208</v>
      </c>
      <c r="M298" s="38" t="s">
        <v>12</v>
      </c>
      <c r="N298" s="38" t="s">
        <v>144</v>
      </c>
      <c r="O298" s="38" t="s">
        <v>437</v>
      </c>
      <c r="P298" s="38" t="s">
        <v>217</v>
      </c>
      <c r="Q298" s="38">
        <v>8029021920</v>
      </c>
      <c r="R298" s="39">
        <v>250</v>
      </c>
      <c r="S298" s="39"/>
      <c r="T298" s="39">
        <v>200</v>
      </c>
    </row>
    <row r="299" spans="1:20" x14ac:dyDescent="0.25">
      <c r="A299" s="37">
        <v>45175</v>
      </c>
      <c r="B299" s="38" t="s">
        <v>149</v>
      </c>
      <c r="C299" s="38" t="s">
        <v>136</v>
      </c>
      <c r="D299" s="38" t="s">
        <v>130</v>
      </c>
      <c r="E299" s="38" t="s">
        <v>131</v>
      </c>
      <c r="F299" s="35">
        <v>8028907993</v>
      </c>
      <c r="G299" s="202">
        <v>175</v>
      </c>
      <c r="H299" s="39"/>
      <c r="I299" s="39">
        <v>150</v>
      </c>
      <c r="J299" s="78"/>
      <c r="L299" s="37">
        <v>45208</v>
      </c>
      <c r="M299" s="38" t="s">
        <v>426</v>
      </c>
      <c r="N299" s="38" t="s">
        <v>181</v>
      </c>
      <c r="O299" s="38" t="s">
        <v>437</v>
      </c>
      <c r="P299" s="38" t="s">
        <v>217</v>
      </c>
      <c r="Q299" s="38">
        <v>8029022319</v>
      </c>
      <c r="R299" s="39">
        <v>175</v>
      </c>
      <c r="S299" s="39"/>
      <c r="T299" s="39">
        <v>150</v>
      </c>
    </row>
    <row r="300" spans="1:20" x14ac:dyDescent="0.25">
      <c r="A300" s="37">
        <v>45175</v>
      </c>
      <c r="B300" s="38" t="s">
        <v>123</v>
      </c>
      <c r="C300" s="38" t="s">
        <v>141</v>
      </c>
      <c r="D300" s="38" t="s">
        <v>130</v>
      </c>
      <c r="E300" s="38" t="s">
        <v>131</v>
      </c>
      <c r="F300" s="35">
        <v>8028907941</v>
      </c>
      <c r="G300" s="202">
        <v>250</v>
      </c>
      <c r="H300" s="39"/>
      <c r="I300" s="39">
        <v>200</v>
      </c>
      <c r="J300" s="78"/>
      <c r="L300" s="37">
        <v>45210</v>
      </c>
      <c r="M300" s="38" t="s">
        <v>871</v>
      </c>
      <c r="N300" s="38" t="s">
        <v>126</v>
      </c>
      <c r="O300" s="38" t="s">
        <v>437</v>
      </c>
      <c r="P300" s="38" t="s">
        <v>217</v>
      </c>
      <c r="Q300" s="38"/>
      <c r="R300" s="39">
        <v>250</v>
      </c>
      <c r="S300" s="39"/>
      <c r="T300" s="39">
        <v>200</v>
      </c>
    </row>
    <row r="301" spans="1:20" x14ac:dyDescent="0.25">
      <c r="A301" s="37">
        <v>45175</v>
      </c>
      <c r="B301" s="38" t="s">
        <v>344</v>
      </c>
      <c r="C301" s="38" t="s">
        <v>181</v>
      </c>
      <c r="D301" s="38" t="s">
        <v>130</v>
      </c>
      <c r="E301" s="38" t="s">
        <v>131</v>
      </c>
      <c r="F301" s="35">
        <v>8028907957</v>
      </c>
      <c r="G301" s="202">
        <v>250</v>
      </c>
      <c r="H301" s="39"/>
      <c r="I301" s="39">
        <v>200</v>
      </c>
      <c r="J301" s="78"/>
      <c r="L301" s="37"/>
      <c r="M301" s="38"/>
      <c r="N301" s="38"/>
      <c r="O301" s="38"/>
      <c r="P301" s="38"/>
      <c r="Q301" s="38"/>
      <c r="R301" s="39"/>
      <c r="S301" s="39"/>
      <c r="T301" s="39"/>
    </row>
    <row r="302" spans="1:20" x14ac:dyDescent="0.25">
      <c r="A302" s="37">
        <v>45177</v>
      </c>
      <c r="B302" s="38" t="s">
        <v>123</v>
      </c>
      <c r="C302" s="38" t="s">
        <v>141</v>
      </c>
      <c r="D302" s="38" t="s">
        <v>130</v>
      </c>
      <c r="E302" s="38" t="s">
        <v>131</v>
      </c>
      <c r="F302" s="35">
        <v>8028915110</v>
      </c>
      <c r="G302" s="202">
        <v>250</v>
      </c>
      <c r="H302" s="39"/>
      <c r="I302" s="39">
        <v>200</v>
      </c>
      <c r="J302" s="78"/>
      <c r="L302" s="37"/>
      <c r="M302" s="38"/>
      <c r="N302" s="38"/>
      <c r="O302" s="38"/>
      <c r="P302" s="38"/>
      <c r="Q302" s="38"/>
      <c r="R302" s="39"/>
      <c r="S302" s="39"/>
      <c r="T302" s="39"/>
    </row>
    <row r="303" spans="1:20" x14ac:dyDescent="0.25">
      <c r="A303" s="37">
        <v>45177</v>
      </c>
      <c r="B303" s="38" t="s">
        <v>149</v>
      </c>
      <c r="C303" s="38" t="s">
        <v>136</v>
      </c>
      <c r="D303" s="38" t="s">
        <v>130</v>
      </c>
      <c r="E303" s="38" t="s">
        <v>131</v>
      </c>
      <c r="F303" s="35">
        <v>8028914647</v>
      </c>
      <c r="G303" s="202">
        <v>250</v>
      </c>
      <c r="H303" s="39"/>
      <c r="I303" s="39">
        <v>200</v>
      </c>
      <c r="J303" s="78"/>
      <c r="L303" s="37"/>
      <c r="M303" s="38"/>
      <c r="N303" s="38"/>
      <c r="O303" s="38"/>
      <c r="P303" s="38"/>
      <c r="Q303" s="38"/>
      <c r="R303" s="39"/>
      <c r="S303" s="39"/>
      <c r="T303" s="39"/>
    </row>
    <row r="304" spans="1:20" x14ac:dyDescent="0.25">
      <c r="A304" s="37">
        <v>45177</v>
      </c>
      <c r="B304" s="38" t="s">
        <v>341</v>
      </c>
      <c r="C304" s="38" t="s">
        <v>109</v>
      </c>
      <c r="D304" s="38" t="s">
        <v>130</v>
      </c>
      <c r="E304" s="38" t="s">
        <v>872</v>
      </c>
      <c r="F304" s="276">
        <v>8028916889</v>
      </c>
      <c r="G304" s="206">
        <v>627.03</v>
      </c>
      <c r="H304" s="39"/>
      <c r="I304" s="39">
        <v>615</v>
      </c>
      <c r="J304" s="78"/>
      <c r="L304" s="37"/>
      <c r="M304" s="38"/>
      <c r="N304" s="38"/>
      <c r="O304" s="38"/>
      <c r="P304" s="38"/>
      <c r="Q304" s="38"/>
      <c r="R304" s="39"/>
      <c r="S304" s="39"/>
      <c r="T304" s="39"/>
    </row>
    <row r="305" spans="1:20" x14ac:dyDescent="0.25">
      <c r="A305" s="37">
        <v>45178</v>
      </c>
      <c r="B305" s="38" t="s">
        <v>143</v>
      </c>
      <c r="C305" s="38" t="s">
        <v>122</v>
      </c>
      <c r="D305" s="38" t="s">
        <v>130</v>
      </c>
      <c r="E305" s="38" t="s">
        <v>873</v>
      </c>
      <c r="F305" s="276">
        <v>8028916733</v>
      </c>
      <c r="G305" s="206">
        <v>608.80999999999995</v>
      </c>
      <c r="H305" s="39"/>
      <c r="I305" s="39">
        <v>605.25</v>
      </c>
      <c r="J305" s="78"/>
      <c r="L305" s="37"/>
      <c r="M305" s="38"/>
      <c r="N305" s="38"/>
      <c r="O305" s="38"/>
      <c r="P305" s="38"/>
      <c r="Q305" s="38"/>
      <c r="R305" s="39"/>
      <c r="S305" s="39"/>
      <c r="T305" s="39"/>
    </row>
    <row r="306" spans="1:20" x14ac:dyDescent="0.25">
      <c r="A306" s="37">
        <v>45180</v>
      </c>
      <c r="B306" s="38" t="s">
        <v>149</v>
      </c>
      <c r="C306" s="38" t="s">
        <v>136</v>
      </c>
      <c r="D306" s="38" t="s">
        <v>130</v>
      </c>
      <c r="E306" s="38" t="s">
        <v>131</v>
      </c>
      <c r="F306" s="276">
        <v>8028920640</v>
      </c>
      <c r="G306" s="206">
        <v>250</v>
      </c>
      <c r="H306" s="39"/>
      <c r="I306" s="39">
        <v>200</v>
      </c>
      <c r="J306" s="78"/>
      <c r="L306" s="37"/>
      <c r="M306" s="38"/>
      <c r="N306" s="38"/>
      <c r="O306" s="38"/>
      <c r="P306" s="38"/>
      <c r="Q306" s="38"/>
      <c r="R306" s="39"/>
      <c r="S306" s="39"/>
      <c r="T306" s="39"/>
    </row>
    <row r="307" spans="1:20" x14ac:dyDescent="0.25">
      <c r="A307" s="37">
        <v>45180</v>
      </c>
      <c r="B307" s="38" t="s">
        <v>344</v>
      </c>
      <c r="C307" s="38" t="s">
        <v>181</v>
      </c>
      <c r="D307" s="38" t="s">
        <v>130</v>
      </c>
      <c r="E307" s="38" t="s">
        <v>131</v>
      </c>
      <c r="F307" s="276">
        <v>8028920609</v>
      </c>
      <c r="G307" s="206">
        <v>250</v>
      </c>
      <c r="H307" s="39"/>
      <c r="I307" s="39">
        <v>200</v>
      </c>
      <c r="J307" s="78"/>
      <c r="L307" s="37"/>
      <c r="M307" s="38"/>
      <c r="N307" s="38"/>
      <c r="O307" s="38"/>
      <c r="P307" s="38"/>
      <c r="Q307" s="38"/>
      <c r="R307" s="39"/>
      <c r="S307" s="39"/>
      <c r="T307" s="39"/>
    </row>
    <row r="308" spans="1:20" x14ac:dyDescent="0.25">
      <c r="A308" s="37">
        <v>45180</v>
      </c>
      <c r="B308" s="38" t="s">
        <v>125</v>
      </c>
      <c r="C308" s="38" t="s">
        <v>133</v>
      </c>
      <c r="D308" s="38" t="s">
        <v>130</v>
      </c>
      <c r="E308" s="38" t="s">
        <v>131</v>
      </c>
      <c r="F308" s="276">
        <v>8028920679</v>
      </c>
      <c r="G308" s="206">
        <v>175</v>
      </c>
      <c r="H308" s="39"/>
      <c r="I308" s="39">
        <v>150</v>
      </c>
      <c r="J308" s="78"/>
      <c r="L308" s="37"/>
      <c r="M308" s="38"/>
      <c r="N308" s="38"/>
      <c r="O308" s="38"/>
      <c r="P308" s="38"/>
      <c r="Q308" s="38"/>
      <c r="R308" s="39"/>
      <c r="S308" s="39"/>
      <c r="T308" s="39"/>
    </row>
    <row r="309" spans="1:20" x14ac:dyDescent="0.25">
      <c r="A309" s="37">
        <v>45180</v>
      </c>
      <c r="B309" s="37" t="s">
        <v>678</v>
      </c>
      <c r="C309" s="37" t="s">
        <v>213</v>
      </c>
      <c r="D309" s="37" t="s">
        <v>130</v>
      </c>
      <c r="E309" s="37" t="s">
        <v>131</v>
      </c>
      <c r="F309" s="276">
        <v>8028920672</v>
      </c>
      <c r="G309" s="206">
        <v>250</v>
      </c>
      <c r="H309" s="39"/>
      <c r="I309" s="39">
        <v>150</v>
      </c>
      <c r="J309" s="78"/>
      <c r="L309" s="37"/>
      <c r="M309" s="37"/>
      <c r="N309" s="37"/>
      <c r="O309" s="37"/>
      <c r="P309" s="37"/>
      <c r="Q309" s="38"/>
      <c r="R309" s="39"/>
      <c r="S309" s="39"/>
      <c r="T309" s="39"/>
    </row>
    <row r="310" spans="1:20" x14ac:dyDescent="0.25">
      <c r="A310" s="37">
        <v>45180</v>
      </c>
      <c r="B310" s="38" t="s">
        <v>125</v>
      </c>
      <c r="C310" s="38" t="s">
        <v>126</v>
      </c>
      <c r="D310" s="38" t="s">
        <v>876</v>
      </c>
      <c r="E310" s="38" t="s">
        <v>875</v>
      </c>
      <c r="F310" s="38"/>
      <c r="G310" s="39">
        <v>95</v>
      </c>
      <c r="H310" s="145">
        <v>703</v>
      </c>
      <c r="I310" s="39">
        <v>90</v>
      </c>
      <c r="J310" s="78"/>
      <c r="L310" s="37"/>
      <c r="M310" s="38"/>
      <c r="N310" s="38"/>
      <c r="O310" s="38"/>
      <c r="P310" s="38"/>
      <c r="Q310" s="38"/>
      <c r="R310" s="39"/>
      <c r="S310" s="39"/>
      <c r="T310" s="39"/>
    </row>
    <row r="311" spans="1:20" x14ac:dyDescent="0.25">
      <c r="A311" s="37">
        <v>45180</v>
      </c>
      <c r="B311" s="38" t="s">
        <v>344</v>
      </c>
      <c r="C311" s="38" t="s">
        <v>181</v>
      </c>
      <c r="D311" s="38" t="s">
        <v>876</v>
      </c>
      <c r="E311" s="38" t="s">
        <v>875</v>
      </c>
      <c r="F311" s="38"/>
      <c r="G311" s="39">
        <v>95</v>
      </c>
      <c r="H311" s="145">
        <v>703</v>
      </c>
      <c r="I311" s="39">
        <v>90</v>
      </c>
      <c r="J311" s="78"/>
      <c r="L311" s="37"/>
      <c r="M311" s="38"/>
      <c r="N311" s="38"/>
      <c r="O311" s="38"/>
      <c r="P311" s="38"/>
      <c r="Q311" s="38"/>
      <c r="R311" s="39"/>
      <c r="S311" s="39"/>
      <c r="T311" s="39"/>
    </row>
    <row r="312" spans="1:20" x14ac:dyDescent="0.25">
      <c r="A312" s="37">
        <v>45180</v>
      </c>
      <c r="B312" s="38" t="s">
        <v>125</v>
      </c>
      <c r="C312" s="38" t="s">
        <v>126</v>
      </c>
      <c r="D312" s="38" t="s">
        <v>876</v>
      </c>
      <c r="E312" s="38" t="s">
        <v>908</v>
      </c>
      <c r="F312" s="38"/>
      <c r="G312" s="39">
        <v>155</v>
      </c>
      <c r="H312" s="145">
        <v>703</v>
      </c>
      <c r="I312" s="39">
        <v>150</v>
      </c>
      <c r="J312" s="78"/>
      <c r="L312" s="37"/>
      <c r="M312" s="38"/>
      <c r="N312" s="38"/>
      <c r="O312" s="38"/>
      <c r="P312" s="38"/>
      <c r="Q312" s="38"/>
      <c r="R312" s="39"/>
      <c r="S312" s="39"/>
      <c r="T312" s="39"/>
    </row>
    <row r="313" spans="1:20" x14ac:dyDescent="0.25">
      <c r="A313" s="37">
        <v>45180</v>
      </c>
      <c r="B313" s="38" t="s">
        <v>143</v>
      </c>
      <c r="C313" s="38" t="s">
        <v>144</v>
      </c>
      <c r="D313" s="38" t="s">
        <v>130</v>
      </c>
      <c r="E313" s="38" t="s">
        <v>189</v>
      </c>
      <c r="F313" s="275">
        <v>8028921572</v>
      </c>
      <c r="G313" s="206">
        <v>283.95999999999998</v>
      </c>
      <c r="H313" s="145"/>
      <c r="I313" s="39">
        <v>260</v>
      </c>
      <c r="J313" s="78"/>
      <c r="L313" s="37"/>
      <c r="M313" s="38"/>
      <c r="N313" s="38"/>
      <c r="O313" s="38"/>
      <c r="P313" s="38"/>
      <c r="Q313" s="38"/>
      <c r="R313" s="39"/>
      <c r="S313" s="39"/>
      <c r="T313" s="39"/>
    </row>
    <row r="314" spans="1:20" x14ac:dyDescent="0.25">
      <c r="A314" s="37">
        <v>45181</v>
      </c>
      <c r="B314" s="38" t="s">
        <v>123</v>
      </c>
      <c r="C314" s="38" t="s">
        <v>141</v>
      </c>
      <c r="D314" s="38" t="s">
        <v>130</v>
      </c>
      <c r="E314" s="38" t="s">
        <v>907</v>
      </c>
      <c r="F314" s="68">
        <v>8028922987</v>
      </c>
      <c r="G314" s="206">
        <v>235</v>
      </c>
      <c r="H314" s="145"/>
      <c r="I314" s="39">
        <v>215</v>
      </c>
      <c r="J314" s="78"/>
      <c r="L314" s="37"/>
      <c r="M314" s="38"/>
      <c r="N314" s="38"/>
      <c r="O314" s="38"/>
      <c r="P314" s="38"/>
      <c r="Q314" s="38"/>
      <c r="R314" s="39"/>
      <c r="S314" s="39"/>
      <c r="T314" s="39"/>
    </row>
    <row r="315" spans="1:20" x14ac:dyDescent="0.25">
      <c r="A315" s="37">
        <v>45181</v>
      </c>
      <c r="B315" s="38" t="s">
        <v>341</v>
      </c>
      <c r="C315" s="38" t="s">
        <v>109</v>
      </c>
      <c r="D315" s="38" t="s">
        <v>876</v>
      </c>
      <c r="E315" s="38" t="s">
        <v>875</v>
      </c>
      <c r="F315" s="38"/>
      <c r="G315" s="39">
        <v>95</v>
      </c>
      <c r="H315" s="145">
        <v>703</v>
      </c>
      <c r="I315" s="39">
        <v>90</v>
      </c>
      <c r="J315" s="78"/>
      <c r="L315" s="37"/>
      <c r="M315" s="38"/>
      <c r="N315" s="38"/>
      <c r="O315" s="38"/>
      <c r="P315" s="38"/>
      <c r="Q315" s="38"/>
      <c r="R315" s="39"/>
      <c r="S315" s="39"/>
      <c r="T315" s="39"/>
    </row>
    <row r="316" spans="1:20" x14ac:dyDescent="0.25">
      <c r="A316" s="37">
        <v>45181</v>
      </c>
      <c r="B316" s="38" t="s">
        <v>878</v>
      </c>
      <c r="C316" s="38" t="s">
        <v>126</v>
      </c>
      <c r="D316" s="38" t="s">
        <v>876</v>
      </c>
      <c r="E316" s="38" t="s">
        <v>720</v>
      </c>
      <c r="F316" s="38"/>
      <c r="G316" s="39">
        <v>95</v>
      </c>
      <c r="H316" s="145">
        <v>703</v>
      </c>
      <c r="I316" s="39">
        <v>90</v>
      </c>
      <c r="J316" s="78"/>
      <c r="L316" s="37"/>
      <c r="M316" s="38"/>
      <c r="N316" s="38"/>
      <c r="O316" s="38"/>
      <c r="P316" s="38"/>
      <c r="Q316" s="38"/>
      <c r="R316" s="39"/>
      <c r="S316" s="39"/>
      <c r="T316" s="39"/>
    </row>
    <row r="317" spans="1:20" x14ac:dyDescent="0.25">
      <c r="A317" s="37">
        <v>45181</v>
      </c>
      <c r="B317" s="38" t="s">
        <v>546</v>
      </c>
      <c r="C317" s="38" t="s">
        <v>139</v>
      </c>
      <c r="D317" s="38" t="s">
        <v>876</v>
      </c>
      <c r="E317" s="38" t="s">
        <v>720</v>
      </c>
      <c r="F317" s="38"/>
      <c r="G317" s="39">
        <v>95</v>
      </c>
      <c r="H317" s="145">
        <v>703</v>
      </c>
      <c r="I317" s="39">
        <v>90</v>
      </c>
      <c r="J317" s="78"/>
      <c r="L317" s="37"/>
      <c r="M317" s="38"/>
      <c r="N317" s="38"/>
      <c r="O317" s="38"/>
      <c r="P317" s="38"/>
      <c r="Q317" s="38"/>
      <c r="R317" s="39"/>
      <c r="S317" s="39"/>
      <c r="T317" s="39"/>
    </row>
    <row r="318" spans="1:20" x14ac:dyDescent="0.25">
      <c r="A318" s="37">
        <v>45182</v>
      </c>
      <c r="B318" s="38" t="s">
        <v>423</v>
      </c>
      <c r="C318" s="38" t="s">
        <v>117</v>
      </c>
      <c r="D318" s="38" t="s">
        <v>905</v>
      </c>
      <c r="E318" s="38" t="s">
        <v>720</v>
      </c>
      <c r="F318" s="38"/>
      <c r="G318" s="39">
        <v>95</v>
      </c>
      <c r="H318" s="145">
        <v>703</v>
      </c>
      <c r="I318" s="39">
        <v>90</v>
      </c>
      <c r="J318" s="78"/>
      <c r="L318" s="37"/>
      <c r="M318" s="38"/>
      <c r="N318" s="38"/>
      <c r="O318" s="38"/>
      <c r="P318" s="38"/>
      <c r="Q318" s="38"/>
      <c r="R318" s="39"/>
      <c r="S318" s="39"/>
      <c r="T318" s="39"/>
    </row>
    <row r="319" spans="1:20" x14ac:dyDescent="0.25">
      <c r="A319" s="37">
        <v>45182</v>
      </c>
      <c r="B319" s="38" t="s">
        <v>546</v>
      </c>
      <c r="C319" s="38" t="s">
        <v>139</v>
      </c>
      <c r="D319" s="38" t="s">
        <v>905</v>
      </c>
      <c r="E319" s="38" t="s">
        <v>720</v>
      </c>
      <c r="F319" s="38"/>
      <c r="G319" s="39">
        <v>95</v>
      </c>
      <c r="H319" s="145">
        <v>703</v>
      </c>
      <c r="I319" s="39">
        <v>90</v>
      </c>
      <c r="J319" s="78"/>
      <c r="L319" s="37"/>
      <c r="M319" s="38"/>
      <c r="N319" s="38"/>
      <c r="O319" s="38"/>
      <c r="P319" s="38"/>
      <c r="Q319" s="38"/>
      <c r="R319" s="39"/>
      <c r="S319" s="39"/>
      <c r="T319" s="39"/>
    </row>
    <row r="320" spans="1:20" x14ac:dyDescent="0.25">
      <c r="A320" s="37">
        <v>45182</v>
      </c>
      <c r="B320" s="38" t="s">
        <v>143</v>
      </c>
      <c r="C320" s="38" t="s">
        <v>144</v>
      </c>
      <c r="D320" s="38" t="s">
        <v>876</v>
      </c>
      <c r="E320" s="38" t="s">
        <v>720</v>
      </c>
      <c r="F320" s="38"/>
      <c r="G320" s="39">
        <v>95</v>
      </c>
      <c r="H320" s="145">
        <v>703</v>
      </c>
      <c r="I320" s="39">
        <v>90</v>
      </c>
      <c r="J320" s="78"/>
      <c r="L320" s="37"/>
      <c r="M320" s="38"/>
      <c r="N320" s="38"/>
      <c r="O320" s="38"/>
      <c r="P320" s="38"/>
      <c r="Q320" s="38"/>
      <c r="R320" s="39"/>
      <c r="S320" s="39"/>
      <c r="T320" s="39"/>
    </row>
    <row r="321" spans="1:20" x14ac:dyDescent="0.25">
      <c r="A321" s="37">
        <v>45182</v>
      </c>
      <c r="B321" s="38" t="s">
        <v>143</v>
      </c>
      <c r="C321" s="38" t="s">
        <v>122</v>
      </c>
      <c r="D321" s="38" t="s">
        <v>437</v>
      </c>
      <c r="E321" s="38" t="s">
        <v>217</v>
      </c>
      <c r="F321" s="68">
        <v>8028930546</v>
      </c>
      <c r="G321" s="206">
        <v>175</v>
      </c>
      <c r="H321" s="145"/>
      <c r="I321" s="39">
        <v>150</v>
      </c>
      <c r="J321" s="78"/>
      <c r="L321" s="37"/>
      <c r="M321" s="38"/>
      <c r="N321" s="38"/>
      <c r="O321" s="38"/>
      <c r="P321" s="38"/>
      <c r="Q321" s="38"/>
      <c r="R321" s="39"/>
      <c r="S321" s="39"/>
      <c r="T321" s="39"/>
    </row>
    <row r="322" spans="1:20" x14ac:dyDescent="0.25">
      <c r="A322" s="37">
        <v>45182</v>
      </c>
      <c r="B322" s="38" t="s">
        <v>344</v>
      </c>
      <c r="C322" s="38" t="s">
        <v>181</v>
      </c>
      <c r="D322" s="38" t="s">
        <v>130</v>
      </c>
      <c r="E322" s="38" t="s">
        <v>131</v>
      </c>
      <c r="F322" s="68">
        <v>8028930466</v>
      </c>
      <c r="G322" s="206">
        <v>250</v>
      </c>
      <c r="H322" s="145"/>
      <c r="I322" s="39">
        <v>200</v>
      </c>
      <c r="J322" s="78"/>
      <c r="L322" s="37"/>
      <c r="M322" s="38"/>
      <c r="N322" s="38"/>
      <c r="O322" s="38"/>
      <c r="P322" s="38"/>
      <c r="Q322" s="38"/>
      <c r="R322" s="39"/>
      <c r="S322" s="39"/>
      <c r="T322" s="39"/>
    </row>
    <row r="323" spans="1:20" x14ac:dyDescent="0.25">
      <c r="A323" s="37">
        <v>45183</v>
      </c>
      <c r="B323" s="38" t="s">
        <v>143</v>
      </c>
      <c r="C323" s="38" t="s">
        <v>144</v>
      </c>
      <c r="D323" s="38" t="s">
        <v>876</v>
      </c>
      <c r="E323" s="38" t="s">
        <v>720</v>
      </c>
      <c r="F323" s="38"/>
      <c r="G323" s="39">
        <v>95</v>
      </c>
      <c r="H323" s="145">
        <v>703</v>
      </c>
      <c r="I323" s="39">
        <v>90</v>
      </c>
      <c r="J323" s="78"/>
      <c r="L323" s="37"/>
      <c r="M323" s="38"/>
      <c r="N323" s="38"/>
      <c r="O323" s="38"/>
      <c r="P323" s="38"/>
      <c r="Q323" s="38"/>
      <c r="R323" s="39"/>
      <c r="S323" s="39"/>
      <c r="T323" s="39"/>
    </row>
    <row r="324" spans="1:20" x14ac:dyDescent="0.25">
      <c r="A324" s="37">
        <v>45183</v>
      </c>
      <c r="B324" s="38" t="s">
        <v>678</v>
      </c>
      <c r="C324" s="38" t="s">
        <v>213</v>
      </c>
      <c r="D324" s="38" t="s">
        <v>876</v>
      </c>
      <c r="E324" s="38" t="s">
        <v>720</v>
      </c>
      <c r="F324" s="38"/>
      <c r="G324" s="39">
        <v>95</v>
      </c>
      <c r="H324" s="145">
        <v>703</v>
      </c>
      <c r="I324" s="39">
        <v>90</v>
      </c>
      <c r="J324" s="78"/>
      <c r="L324" s="37"/>
      <c r="M324" s="38"/>
      <c r="N324" s="38"/>
      <c r="O324" s="38"/>
      <c r="P324" s="38"/>
      <c r="Q324" s="38"/>
      <c r="R324" s="39"/>
      <c r="S324" s="39"/>
      <c r="T324" s="39"/>
    </row>
    <row r="325" spans="1:20" x14ac:dyDescent="0.25">
      <c r="A325" s="37">
        <v>45183</v>
      </c>
      <c r="B325" s="38" t="s">
        <v>149</v>
      </c>
      <c r="C325" s="38" t="s">
        <v>136</v>
      </c>
      <c r="D325" s="38" t="s">
        <v>876</v>
      </c>
      <c r="E325" s="38" t="s">
        <v>720</v>
      </c>
      <c r="F325" s="38"/>
      <c r="G325" s="39">
        <v>95</v>
      </c>
      <c r="H325" s="145">
        <v>703</v>
      </c>
      <c r="I325" s="39">
        <v>90</v>
      </c>
      <c r="J325" s="78"/>
      <c r="L325" s="37"/>
      <c r="M325" s="38"/>
      <c r="N325" s="38"/>
      <c r="O325" s="38"/>
      <c r="P325" s="38"/>
      <c r="Q325" s="38"/>
      <c r="R325" s="39"/>
      <c r="S325" s="39"/>
      <c r="T325" s="39"/>
    </row>
    <row r="326" spans="1:20" x14ac:dyDescent="0.25">
      <c r="A326" s="37">
        <v>45184</v>
      </c>
      <c r="B326" s="38" t="s">
        <v>125</v>
      </c>
      <c r="C326" s="38" t="s">
        <v>133</v>
      </c>
      <c r="D326" s="38" t="s">
        <v>905</v>
      </c>
      <c r="E326" s="38" t="s">
        <v>720</v>
      </c>
      <c r="F326" s="38"/>
      <c r="G326" s="39">
        <v>95</v>
      </c>
      <c r="H326" s="145">
        <v>703</v>
      </c>
      <c r="I326" s="39">
        <v>90</v>
      </c>
      <c r="J326" s="78"/>
      <c r="L326" s="37"/>
      <c r="M326" s="38"/>
      <c r="N326" s="38"/>
      <c r="O326" s="38"/>
      <c r="P326" s="38"/>
      <c r="Q326" s="38"/>
      <c r="R326" s="39"/>
      <c r="S326" s="39"/>
      <c r="T326" s="39"/>
    </row>
    <row r="327" spans="1:20" x14ac:dyDescent="0.25">
      <c r="A327" s="37">
        <v>45184</v>
      </c>
      <c r="B327" s="38" t="s">
        <v>678</v>
      </c>
      <c r="C327" s="38" t="s">
        <v>213</v>
      </c>
      <c r="D327" s="38" t="s">
        <v>130</v>
      </c>
      <c r="E327" s="38" t="s">
        <v>131</v>
      </c>
      <c r="F327" s="68">
        <v>8028940073</v>
      </c>
      <c r="G327" s="206">
        <v>250</v>
      </c>
      <c r="H327" s="145"/>
      <c r="I327" s="39">
        <v>200</v>
      </c>
      <c r="J327" s="78"/>
      <c r="L327" s="37"/>
      <c r="M327" s="38"/>
      <c r="N327" s="38"/>
      <c r="O327" s="38"/>
      <c r="P327" s="38"/>
      <c r="Q327" s="38"/>
      <c r="R327" s="39"/>
      <c r="S327" s="39"/>
      <c r="T327" s="39"/>
    </row>
    <row r="328" spans="1:20" x14ac:dyDescent="0.25">
      <c r="A328" s="37">
        <v>45187</v>
      </c>
      <c r="B328" s="37" t="s">
        <v>149</v>
      </c>
      <c r="C328" s="37" t="s">
        <v>136</v>
      </c>
      <c r="D328" s="37" t="s">
        <v>130</v>
      </c>
      <c r="E328" s="37" t="s">
        <v>131</v>
      </c>
      <c r="F328" s="38">
        <v>8028945707</v>
      </c>
      <c r="G328" s="39">
        <v>250</v>
      </c>
      <c r="H328" s="279">
        <v>704</v>
      </c>
      <c r="I328" s="39">
        <v>200</v>
      </c>
      <c r="J328" s="78"/>
      <c r="L328" s="37"/>
      <c r="M328" s="37"/>
      <c r="N328" s="37"/>
      <c r="O328" s="37"/>
      <c r="P328" s="37"/>
      <c r="Q328" s="38"/>
      <c r="R328" s="39"/>
      <c r="S328" s="39"/>
      <c r="T328" s="39"/>
    </row>
    <row r="329" spans="1:20" x14ac:dyDescent="0.25">
      <c r="A329" s="37">
        <v>45187</v>
      </c>
      <c r="B329" s="38" t="s">
        <v>123</v>
      </c>
      <c r="C329" s="38" t="s">
        <v>141</v>
      </c>
      <c r="D329" s="38" t="s">
        <v>130</v>
      </c>
      <c r="E329" s="38" t="s">
        <v>131</v>
      </c>
      <c r="F329" s="38">
        <v>8028945650</v>
      </c>
      <c r="G329" s="39">
        <v>250</v>
      </c>
      <c r="H329" s="279">
        <v>704</v>
      </c>
      <c r="I329" s="39">
        <v>200</v>
      </c>
      <c r="J329" s="78"/>
      <c r="L329" s="37"/>
      <c r="M329" s="38"/>
      <c r="N329" s="38"/>
      <c r="O329" s="38"/>
      <c r="P329" s="38"/>
      <c r="Q329" s="38"/>
      <c r="R329" s="39"/>
      <c r="S329" s="39"/>
      <c r="T329" s="39"/>
    </row>
    <row r="330" spans="1:20" x14ac:dyDescent="0.25">
      <c r="A330" s="37">
        <v>45187</v>
      </c>
      <c r="B330" s="37" t="s">
        <v>344</v>
      </c>
      <c r="C330" s="37" t="s">
        <v>181</v>
      </c>
      <c r="D330" s="37" t="s">
        <v>130</v>
      </c>
      <c r="E330" s="37" t="s">
        <v>131</v>
      </c>
      <c r="F330" s="38">
        <v>8028945656</v>
      </c>
      <c r="G330" s="39">
        <v>250</v>
      </c>
      <c r="H330" s="279">
        <v>704</v>
      </c>
      <c r="I330" s="39">
        <v>200</v>
      </c>
      <c r="J330" s="78"/>
      <c r="L330" s="37"/>
      <c r="M330" s="37"/>
      <c r="N330" s="37"/>
      <c r="O330" s="37"/>
      <c r="P330" s="37"/>
      <c r="Q330" s="38"/>
      <c r="R330" s="39"/>
      <c r="S330" s="39"/>
      <c r="T330" s="39"/>
    </row>
    <row r="331" spans="1:20" x14ac:dyDescent="0.25">
      <c r="A331" s="37">
        <v>45157</v>
      </c>
      <c r="B331" s="38" t="s">
        <v>678</v>
      </c>
      <c r="C331" s="38" t="s">
        <v>122</v>
      </c>
      <c r="D331" s="38" t="s">
        <v>130</v>
      </c>
      <c r="E331" s="38" t="s">
        <v>189</v>
      </c>
      <c r="F331" s="38">
        <v>8028947718</v>
      </c>
      <c r="G331" s="39">
        <v>175</v>
      </c>
      <c r="H331" s="279">
        <v>704</v>
      </c>
      <c r="I331" s="39">
        <v>150</v>
      </c>
      <c r="J331" s="78"/>
      <c r="L331" s="37"/>
      <c r="M331" s="38"/>
      <c r="N331" s="38"/>
      <c r="O331" s="38"/>
      <c r="P331" s="38"/>
      <c r="Q331" s="38"/>
      <c r="R331" s="39"/>
      <c r="S331" s="39"/>
      <c r="T331" s="39"/>
    </row>
    <row r="332" spans="1:20" x14ac:dyDescent="0.25">
      <c r="A332" s="37">
        <v>45188</v>
      </c>
      <c r="B332" s="38" t="s">
        <v>123</v>
      </c>
      <c r="C332" s="38" t="s">
        <v>141</v>
      </c>
      <c r="D332" s="38" t="s">
        <v>130</v>
      </c>
      <c r="E332" s="38" t="s">
        <v>189</v>
      </c>
      <c r="F332" s="38">
        <v>8028947721</v>
      </c>
      <c r="G332" s="39">
        <v>175</v>
      </c>
      <c r="H332" s="279">
        <v>704</v>
      </c>
      <c r="I332" s="39">
        <v>150</v>
      </c>
      <c r="J332" s="78"/>
      <c r="L332" s="37"/>
      <c r="M332" s="38"/>
      <c r="N332" s="38"/>
      <c r="O332" s="38"/>
      <c r="P332" s="38"/>
      <c r="Q332" s="38"/>
      <c r="R332" s="39"/>
      <c r="S332" s="39"/>
      <c r="T332" s="39"/>
    </row>
    <row r="333" spans="1:20" x14ac:dyDescent="0.25">
      <c r="A333" s="37">
        <v>45189</v>
      </c>
      <c r="B333" s="38" t="s">
        <v>123</v>
      </c>
      <c r="C333" s="38" t="s">
        <v>141</v>
      </c>
      <c r="D333" s="38" t="s">
        <v>130</v>
      </c>
      <c r="E333" s="38" t="s">
        <v>131</v>
      </c>
      <c r="F333" s="38">
        <v>8028955411</v>
      </c>
      <c r="G333" s="39">
        <v>175</v>
      </c>
      <c r="H333" s="279">
        <v>704</v>
      </c>
      <c r="I333" s="39">
        <v>150</v>
      </c>
      <c r="J333" s="78"/>
      <c r="L333" s="37"/>
      <c r="M333" s="38"/>
      <c r="N333" s="38"/>
      <c r="O333" s="38"/>
      <c r="P333" s="38"/>
      <c r="Q333" s="38"/>
      <c r="R333" s="39"/>
      <c r="S333" s="39"/>
      <c r="T333" s="39"/>
    </row>
    <row r="334" spans="1:20" x14ac:dyDescent="0.25">
      <c r="A334" s="37">
        <v>45189</v>
      </c>
      <c r="B334" s="38" t="s">
        <v>149</v>
      </c>
      <c r="C334" s="38" t="s">
        <v>136</v>
      </c>
      <c r="D334" s="38" t="s">
        <v>130</v>
      </c>
      <c r="E334" s="38" t="s">
        <v>131</v>
      </c>
      <c r="F334" s="254">
        <v>8028955402</v>
      </c>
      <c r="G334" s="39">
        <v>250</v>
      </c>
      <c r="H334" s="279">
        <v>704</v>
      </c>
      <c r="I334" s="39">
        <v>200</v>
      </c>
      <c r="J334" s="78"/>
      <c r="L334" s="37"/>
      <c r="M334" s="38"/>
      <c r="N334" s="38"/>
      <c r="O334" s="38"/>
      <c r="P334" s="38"/>
      <c r="Q334" s="38"/>
      <c r="R334" s="39"/>
      <c r="S334" s="39"/>
      <c r="T334" s="39"/>
    </row>
    <row r="335" spans="1:20" x14ac:dyDescent="0.25">
      <c r="A335" s="37">
        <v>45189</v>
      </c>
      <c r="B335" s="38" t="s">
        <v>344</v>
      </c>
      <c r="C335" s="38" t="s">
        <v>181</v>
      </c>
      <c r="D335" s="38" t="s">
        <v>130</v>
      </c>
      <c r="E335" s="38" t="s">
        <v>131</v>
      </c>
      <c r="F335" s="38">
        <v>8028955416</v>
      </c>
      <c r="G335" s="39">
        <v>250</v>
      </c>
      <c r="H335" s="279">
        <v>704</v>
      </c>
      <c r="I335" s="39">
        <v>200</v>
      </c>
      <c r="J335" s="78"/>
      <c r="L335" s="37"/>
      <c r="M335" s="38"/>
      <c r="N335" s="38"/>
      <c r="O335" s="38"/>
      <c r="P335" s="38"/>
      <c r="Q335" s="38"/>
      <c r="R335" s="39"/>
      <c r="S335" s="39"/>
      <c r="T335" s="39"/>
    </row>
    <row r="336" spans="1:20" ht="15.75" thickBot="1" x14ac:dyDescent="0.3">
      <c r="A336" s="37">
        <v>45191</v>
      </c>
      <c r="B336" s="38" t="s">
        <v>678</v>
      </c>
      <c r="C336" s="38" t="s">
        <v>213</v>
      </c>
      <c r="D336" s="38" t="s">
        <v>130</v>
      </c>
      <c r="E336" s="38" t="s">
        <v>131</v>
      </c>
      <c r="F336" s="106">
        <v>8028965489</v>
      </c>
      <c r="G336" s="39">
        <v>250</v>
      </c>
      <c r="H336" s="282">
        <v>715</v>
      </c>
      <c r="I336" s="39">
        <v>200</v>
      </c>
      <c r="J336" s="78"/>
      <c r="L336" s="37"/>
      <c r="M336" s="38"/>
      <c r="N336" s="38"/>
      <c r="O336" s="38"/>
      <c r="P336" s="38"/>
      <c r="Q336" s="38"/>
      <c r="R336" s="39"/>
      <c r="S336" s="39"/>
      <c r="T336" s="39"/>
    </row>
    <row r="337" spans="1:20" ht="15.75" thickBot="1" x14ac:dyDescent="0.3">
      <c r="A337" s="37">
        <v>45194</v>
      </c>
      <c r="B337" s="38" t="s">
        <v>341</v>
      </c>
      <c r="C337" s="38" t="s">
        <v>109</v>
      </c>
      <c r="D337" s="38" t="s">
        <v>130</v>
      </c>
      <c r="E337" s="38" t="s">
        <v>131</v>
      </c>
      <c r="F337" s="281">
        <v>8028972126</v>
      </c>
      <c r="G337" s="39">
        <v>250</v>
      </c>
      <c r="H337" s="282">
        <v>715</v>
      </c>
      <c r="I337" s="39">
        <v>200</v>
      </c>
      <c r="J337" s="78"/>
      <c r="L337" s="37"/>
      <c r="M337" s="38"/>
      <c r="N337" s="38"/>
      <c r="O337" s="38"/>
      <c r="P337" s="38"/>
      <c r="Q337" s="38"/>
      <c r="R337" s="39"/>
      <c r="S337" s="39"/>
      <c r="T337" s="39"/>
    </row>
    <row r="338" spans="1:20" x14ac:dyDescent="0.25">
      <c r="A338" s="7">
        <v>45194</v>
      </c>
      <c r="B338" s="8" t="s">
        <v>149</v>
      </c>
      <c r="C338" s="8" t="s">
        <v>136</v>
      </c>
      <c r="D338" s="8" t="s">
        <v>130</v>
      </c>
      <c r="E338" s="38" t="s">
        <v>131</v>
      </c>
      <c r="F338" s="226">
        <v>8028972066</v>
      </c>
      <c r="G338" s="39">
        <v>250</v>
      </c>
      <c r="H338" s="282">
        <v>715</v>
      </c>
      <c r="I338" s="14">
        <v>200</v>
      </c>
      <c r="J338" s="77"/>
      <c r="L338" s="7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A339" s="7">
        <v>45194</v>
      </c>
      <c r="B339" s="8" t="s">
        <v>678</v>
      </c>
      <c r="C339" s="8" t="s">
        <v>122</v>
      </c>
      <c r="D339" s="8" t="s">
        <v>130</v>
      </c>
      <c r="E339" s="38" t="s">
        <v>131</v>
      </c>
      <c r="F339" s="38">
        <v>8028972104</v>
      </c>
      <c r="G339" s="39">
        <v>250</v>
      </c>
      <c r="H339" s="282">
        <v>715</v>
      </c>
      <c r="I339" s="14">
        <v>200</v>
      </c>
      <c r="J339" s="77"/>
      <c r="L339" s="7"/>
      <c r="M339" s="8"/>
      <c r="N339" s="8"/>
      <c r="O339" s="8"/>
      <c r="P339" s="8"/>
      <c r="Q339" s="8"/>
      <c r="R339" s="14"/>
      <c r="S339" s="14"/>
      <c r="T339" s="14"/>
    </row>
    <row r="340" spans="1:20" x14ac:dyDescent="0.25">
      <c r="A340" s="7">
        <v>45194</v>
      </c>
      <c r="B340" s="8" t="s">
        <v>125</v>
      </c>
      <c r="C340" s="8" t="s">
        <v>133</v>
      </c>
      <c r="D340" s="8" t="s">
        <v>130</v>
      </c>
      <c r="E340" s="38" t="s">
        <v>131</v>
      </c>
      <c r="F340" s="226">
        <v>8028972138</v>
      </c>
      <c r="G340" s="39">
        <v>175</v>
      </c>
      <c r="H340" s="282">
        <v>715</v>
      </c>
      <c r="I340" s="14">
        <v>150</v>
      </c>
      <c r="J340" s="77"/>
      <c r="L340" s="28"/>
      <c r="M340" s="8"/>
      <c r="N340" s="8"/>
      <c r="O340" s="8"/>
      <c r="P340" s="8"/>
      <c r="Q340" s="8"/>
      <c r="R340" s="14"/>
      <c r="S340" s="14"/>
      <c r="T340" s="14"/>
    </row>
    <row r="341" spans="1:20" x14ac:dyDescent="0.25">
      <c r="A341" s="7">
        <v>45195</v>
      </c>
      <c r="B341" s="8" t="s">
        <v>344</v>
      </c>
      <c r="C341" s="8" t="s">
        <v>181</v>
      </c>
      <c r="D341" s="8" t="s">
        <v>130</v>
      </c>
      <c r="E341" s="38" t="s">
        <v>189</v>
      </c>
      <c r="F341" s="38">
        <v>8028972879</v>
      </c>
      <c r="G341" s="39">
        <v>175</v>
      </c>
      <c r="H341" s="282">
        <v>715</v>
      </c>
      <c r="I341" s="14">
        <v>150</v>
      </c>
      <c r="J341" s="77"/>
      <c r="L341" s="28"/>
      <c r="M341" s="8"/>
      <c r="N341" s="8"/>
      <c r="O341" s="8"/>
      <c r="P341" s="8"/>
      <c r="Q341" s="8"/>
      <c r="R341" s="14"/>
      <c r="S341" s="14"/>
      <c r="T341" s="14"/>
    </row>
    <row r="342" spans="1:20" x14ac:dyDescent="0.25">
      <c r="A342" s="7">
        <v>45195</v>
      </c>
      <c r="B342" s="8" t="s">
        <v>143</v>
      </c>
      <c r="C342" s="8" t="s">
        <v>133</v>
      </c>
      <c r="D342" s="8" t="s">
        <v>130</v>
      </c>
      <c r="E342" s="38" t="s">
        <v>189</v>
      </c>
      <c r="F342" s="38">
        <v>8028972882</v>
      </c>
      <c r="G342" s="39">
        <v>175</v>
      </c>
      <c r="H342" s="282">
        <v>715</v>
      </c>
      <c r="I342" s="14">
        <v>150</v>
      </c>
      <c r="J342" s="77"/>
      <c r="L342" s="28"/>
      <c r="M342" s="8"/>
      <c r="N342" s="8"/>
      <c r="O342" s="8"/>
      <c r="P342" s="8"/>
      <c r="Q342" s="8"/>
      <c r="R342" s="14"/>
      <c r="S342" s="14"/>
      <c r="T342" s="14"/>
    </row>
    <row r="343" spans="1:20" x14ac:dyDescent="0.25">
      <c r="A343" s="7">
        <v>45195</v>
      </c>
      <c r="B343" s="8" t="s">
        <v>143</v>
      </c>
      <c r="C343" s="8" t="s">
        <v>122</v>
      </c>
      <c r="D343" s="8" t="s">
        <v>130</v>
      </c>
      <c r="E343" s="38" t="s">
        <v>932</v>
      </c>
      <c r="F343" s="38">
        <v>8028975988</v>
      </c>
      <c r="G343" s="39">
        <v>680</v>
      </c>
      <c r="H343" s="39"/>
      <c r="I343" s="14">
        <v>670</v>
      </c>
      <c r="J343" s="77"/>
      <c r="L343" s="28"/>
      <c r="M343" s="8"/>
      <c r="N343" s="8"/>
      <c r="O343" s="8"/>
      <c r="P343" s="8"/>
      <c r="Q343" s="8"/>
      <c r="R343" s="14"/>
      <c r="S343" s="14"/>
      <c r="T343" s="14"/>
    </row>
    <row r="344" spans="1:20" x14ac:dyDescent="0.25">
      <c r="A344" s="7">
        <v>45196</v>
      </c>
      <c r="B344" s="8" t="s">
        <v>344</v>
      </c>
      <c r="C344" s="8" t="s">
        <v>181</v>
      </c>
      <c r="D344" s="8" t="s">
        <v>130</v>
      </c>
      <c r="E344" s="38" t="s">
        <v>217</v>
      </c>
      <c r="F344" s="38">
        <v>8028983135</v>
      </c>
      <c r="G344" s="39">
        <v>250</v>
      </c>
      <c r="H344" s="282">
        <v>715</v>
      </c>
      <c r="I344" s="14">
        <v>200</v>
      </c>
      <c r="J344" s="77"/>
      <c r="L344" s="28"/>
      <c r="M344" s="8"/>
      <c r="N344" s="8"/>
      <c r="O344" s="8"/>
      <c r="P344" s="8"/>
      <c r="Q344" s="8"/>
      <c r="R344" s="14"/>
      <c r="S344" s="14"/>
      <c r="T344" s="14"/>
    </row>
    <row r="345" spans="1:20" x14ac:dyDescent="0.25">
      <c r="A345" s="7">
        <v>45196</v>
      </c>
      <c r="B345" s="8" t="s">
        <v>341</v>
      </c>
      <c r="C345" s="8" t="s">
        <v>109</v>
      </c>
      <c r="D345" s="8" t="s">
        <v>130</v>
      </c>
      <c r="E345" s="38" t="s">
        <v>217</v>
      </c>
      <c r="F345" s="38">
        <v>8028983124</v>
      </c>
      <c r="G345" s="39">
        <v>250</v>
      </c>
      <c r="H345" s="39"/>
      <c r="I345" s="14">
        <v>200</v>
      </c>
      <c r="J345" s="77"/>
      <c r="L345" s="28"/>
      <c r="M345" s="8"/>
      <c r="N345" s="8"/>
      <c r="O345" s="8"/>
      <c r="P345" s="8"/>
      <c r="Q345" s="8"/>
      <c r="R345" s="14"/>
      <c r="S345" s="14"/>
      <c r="T345" s="14"/>
    </row>
    <row r="346" spans="1:20" x14ac:dyDescent="0.25">
      <c r="A346" s="7">
        <v>45196</v>
      </c>
      <c r="B346" s="8" t="s">
        <v>149</v>
      </c>
      <c r="C346" s="8" t="s">
        <v>136</v>
      </c>
      <c r="D346" s="8" t="s">
        <v>130</v>
      </c>
      <c r="E346" s="38" t="s">
        <v>217</v>
      </c>
      <c r="F346" s="38">
        <v>8028983017</v>
      </c>
      <c r="G346" s="39">
        <v>250</v>
      </c>
      <c r="H346" s="282">
        <v>715</v>
      </c>
      <c r="I346" s="14">
        <v>200</v>
      </c>
      <c r="J346" s="77"/>
      <c r="L346" s="28"/>
      <c r="M346" s="8"/>
      <c r="N346" s="8"/>
      <c r="O346" s="8"/>
      <c r="P346" s="8"/>
      <c r="Q346" s="8"/>
      <c r="R346" s="14"/>
      <c r="S346" s="14"/>
      <c r="T346" s="14"/>
    </row>
    <row r="347" spans="1:20" x14ac:dyDescent="0.25">
      <c r="A347" s="7">
        <v>45196</v>
      </c>
      <c r="B347" s="8" t="s">
        <v>678</v>
      </c>
      <c r="C347" s="8" t="s">
        <v>213</v>
      </c>
      <c r="D347" s="8" t="s">
        <v>130</v>
      </c>
      <c r="E347" s="38" t="s">
        <v>134</v>
      </c>
      <c r="F347" s="38">
        <v>8028977678</v>
      </c>
      <c r="G347" s="39">
        <v>250</v>
      </c>
      <c r="H347" s="282">
        <v>715</v>
      </c>
      <c r="I347" s="14">
        <v>230</v>
      </c>
      <c r="J347" s="77"/>
      <c r="L347" s="28"/>
      <c r="M347" s="8"/>
      <c r="N347" s="8"/>
      <c r="O347" s="8"/>
      <c r="P347" s="8"/>
      <c r="Q347" s="8"/>
      <c r="R347" s="14"/>
      <c r="S347" s="14"/>
      <c r="T347" s="14"/>
    </row>
    <row r="348" spans="1:20" x14ac:dyDescent="0.25">
      <c r="A348" s="7">
        <v>45196</v>
      </c>
      <c r="B348" s="8" t="s">
        <v>125</v>
      </c>
      <c r="C348" s="8" t="s">
        <v>133</v>
      </c>
      <c r="D348" s="8" t="s">
        <v>130</v>
      </c>
      <c r="E348" s="38" t="s">
        <v>134</v>
      </c>
      <c r="F348" s="38">
        <v>8028977682</v>
      </c>
      <c r="G348" s="39">
        <v>265</v>
      </c>
      <c r="H348" s="282">
        <v>715</v>
      </c>
      <c r="I348" s="14">
        <v>230</v>
      </c>
      <c r="J348" s="77"/>
      <c r="L348" s="28"/>
      <c r="M348" s="8"/>
      <c r="N348" s="8"/>
      <c r="O348" s="8"/>
      <c r="P348" s="8"/>
      <c r="Q348" s="8"/>
      <c r="R348" s="14"/>
      <c r="S348" s="14"/>
      <c r="T348" s="14"/>
    </row>
    <row r="349" spans="1:20" x14ac:dyDescent="0.25">
      <c r="A349" s="7">
        <v>45196</v>
      </c>
      <c r="B349" s="8" t="s">
        <v>123</v>
      </c>
      <c r="C349" s="8" t="s">
        <v>141</v>
      </c>
      <c r="D349" s="8" t="s">
        <v>130</v>
      </c>
      <c r="E349" s="38" t="s">
        <v>217</v>
      </c>
      <c r="F349" s="38">
        <v>8028983141</v>
      </c>
      <c r="G349" s="39">
        <v>175</v>
      </c>
      <c r="H349" s="282">
        <v>715</v>
      </c>
      <c r="I349" s="14">
        <v>150</v>
      </c>
      <c r="J349" s="77"/>
      <c r="L349" s="28"/>
      <c r="M349" s="8"/>
      <c r="N349" s="8"/>
      <c r="O349" s="8"/>
      <c r="P349" s="8"/>
      <c r="Q349" s="8"/>
      <c r="R349" s="14"/>
      <c r="S349" s="14"/>
      <c r="T349" s="14"/>
    </row>
    <row r="350" spans="1:20" x14ac:dyDescent="0.25">
      <c r="A350" s="7">
        <v>45197</v>
      </c>
      <c r="B350" s="8" t="s">
        <v>344</v>
      </c>
      <c r="C350" s="8" t="s">
        <v>181</v>
      </c>
      <c r="D350" s="8" t="s">
        <v>130</v>
      </c>
      <c r="E350" s="38" t="s">
        <v>822</v>
      </c>
      <c r="F350" s="38"/>
      <c r="G350" s="39">
        <v>350</v>
      </c>
      <c r="H350" s="39"/>
      <c r="I350" s="14">
        <v>340</v>
      </c>
      <c r="J350" s="77"/>
      <c r="L350" s="28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A351" s="7">
        <v>45197</v>
      </c>
      <c r="B351" s="8" t="s">
        <v>678</v>
      </c>
      <c r="C351" s="8" t="s">
        <v>144</v>
      </c>
      <c r="D351" s="8" t="s">
        <v>130</v>
      </c>
      <c r="E351" s="38" t="s">
        <v>822</v>
      </c>
      <c r="F351" s="38">
        <v>8028989962</v>
      </c>
      <c r="G351" s="39">
        <v>297.64999999999998</v>
      </c>
      <c r="H351" s="282">
        <v>715</v>
      </c>
      <c r="I351" s="14">
        <v>290</v>
      </c>
      <c r="J351" s="77"/>
      <c r="L351" s="28"/>
      <c r="M351" s="8"/>
      <c r="N351" s="8"/>
      <c r="O351" s="8"/>
      <c r="P351" s="8"/>
      <c r="Q351" s="8"/>
      <c r="R351" s="14"/>
      <c r="S351" s="14"/>
      <c r="T351" s="14"/>
    </row>
    <row r="352" spans="1:20" x14ac:dyDescent="0.25">
      <c r="A352" s="7">
        <v>45197</v>
      </c>
      <c r="B352" s="8" t="s">
        <v>149</v>
      </c>
      <c r="C352" s="8" t="s">
        <v>136</v>
      </c>
      <c r="D352" s="8" t="s">
        <v>130</v>
      </c>
      <c r="E352" s="38" t="s">
        <v>427</v>
      </c>
      <c r="F352" s="38">
        <v>8028985907</v>
      </c>
      <c r="G352" s="39">
        <v>448.1</v>
      </c>
      <c r="H352" s="282">
        <v>715</v>
      </c>
      <c r="I352" s="14">
        <v>415</v>
      </c>
      <c r="J352" s="77"/>
      <c r="L352" s="28"/>
      <c r="M352" s="8"/>
      <c r="N352" s="8"/>
      <c r="O352" s="8"/>
      <c r="P352" s="8"/>
      <c r="Q352" s="8"/>
      <c r="R352" s="14"/>
      <c r="S352" s="14"/>
      <c r="T352" s="14"/>
    </row>
    <row r="353" spans="1:20" x14ac:dyDescent="0.25">
      <c r="A353" s="7">
        <v>45198</v>
      </c>
      <c r="B353" s="8" t="s">
        <v>123</v>
      </c>
      <c r="C353" s="8" t="s">
        <v>141</v>
      </c>
      <c r="D353" s="8" t="s">
        <v>130</v>
      </c>
      <c r="E353" s="38" t="s">
        <v>217</v>
      </c>
      <c r="F353" s="38">
        <v>8028994532</v>
      </c>
      <c r="G353" s="39">
        <v>250</v>
      </c>
      <c r="H353" s="282">
        <v>715</v>
      </c>
      <c r="I353" s="14">
        <v>200</v>
      </c>
      <c r="J353" s="77"/>
      <c r="L353" s="28"/>
      <c r="M353" s="8"/>
      <c r="N353" s="8"/>
      <c r="O353" s="8"/>
      <c r="P353" s="8"/>
      <c r="Q353" s="8"/>
      <c r="R353" s="14"/>
      <c r="S353" s="14"/>
      <c r="T353" s="14"/>
    </row>
    <row r="354" spans="1:20" x14ac:dyDescent="0.25">
      <c r="A354" s="7">
        <v>45198</v>
      </c>
      <c r="B354" s="8" t="s">
        <v>341</v>
      </c>
      <c r="C354" s="8" t="s">
        <v>109</v>
      </c>
      <c r="D354" s="8" t="s">
        <v>130</v>
      </c>
      <c r="E354" s="38" t="s">
        <v>217</v>
      </c>
      <c r="F354" s="38">
        <v>8028994506</v>
      </c>
      <c r="G354" s="39">
        <v>250</v>
      </c>
      <c r="H354" s="282">
        <v>715</v>
      </c>
      <c r="I354" s="14">
        <v>200</v>
      </c>
      <c r="J354" s="77"/>
      <c r="L354" s="28"/>
      <c r="M354" s="8"/>
      <c r="N354" s="8"/>
      <c r="O354" s="8"/>
      <c r="P354" s="8"/>
      <c r="Q354" s="8"/>
      <c r="R354" s="14"/>
      <c r="S354" s="14"/>
      <c r="T354" s="14"/>
    </row>
    <row r="355" spans="1:20" x14ac:dyDescent="0.25">
      <c r="A355" s="7">
        <v>45198</v>
      </c>
      <c r="B355" s="8"/>
      <c r="C355" s="8"/>
      <c r="D355" s="8"/>
      <c r="E355" s="8"/>
      <c r="F355" s="8"/>
      <c r="G355" s="14"/>
      <c r="H355" s="14"/>
      <c r="I355" s="14"/>
      <c r="J355" s="77"/>
      <c r="L355" s="28"/>
      <c r="M355" s="8"/>
      <c r="N355" s="8"/>
      <c r="O355" s="8"/>
      <c r="P355" s="8"/>
      <c r="Q355" s="8"/>
      <c r="R355" s="14"/>
      <c r="S355" s="14"/>
      <c r="T355" s="14"/>
    </row>
    <row r="356" spans="1:20" x14ac:dyDescent="0.25">
      <c r="A356" s="7"/>
      <c r="B356" s="8"/>
      <c r="C356" s="8"/>
      <c r="D356" s="8"/>
      <c r="E356" s="8"/>
      <c r="F356" s="8"/>
      <c r="G356" s="14"/>
      <c r="H356" s="14"/>
      <c r="I356" s="14"/>
      <c r="J356" s="77"/>
      <c r="L356" s="28"/>
      <c r="M356" s="8"/>
      <c r="N356" s="8"/>
      <c r="O356" s="8"/>
      <c r="P356" s="8"/>
      <c r="Q356" s="8"/>
      <c r="R356" s="14"/>
      <c r="S356" s="14"/>
      <c r="T356" s="14"/>
    </row>
    <row r="357" spans="1:20" x14ac:dyDescent="0.25">
      <c r="A357" s="7"/>
      <c r="B357" s="8"/>
      <c r="C357" s="8"/>
      <c r="D357" s="8"/>
      <c r="E357" s="8"/>
      <c r="F357" s="8"/>
      <c r="G357" s="14"/>
      <c r="H357" s="14"/>
      <c r="I357" s="14"/>
      <c r="J357" s="77"/>
      <c r="L357" s="28"/>
      <c r="M357" s="8"/>
      <c r="N357" s="8"/>
      <c r="O357" s="8"/>
      <c r="P357" s="8"/>
      <c r="Q357" s="8"/>
      <c r="R357" s="14"/>
      <c r="S357" s="14"/>
      <c r="T357" s="14"/>
    </row>
    <row r="358" spans="1:20" x14ac:dyDescent="0.25">
      <c r="A358" s="7"/>
      <c r="B358" s="8"/>
      <c r="C358" s="8"/>
      <c r="D358" s="8"/>
      <c r="E358" s="8"/>
      <c r="F358" s="8"/>
      <c r="G358" s="14"/>
      <c r="H358" s="14"/>
      <c r="I358" s="14"/>
      <c r="J358" s="77"/>
      <c r="L358" s="8"/>
      <c r="M358" s="8"/>
      <c r="N358" s="8"/>
      <c r="O358" s="8"/>
      <c r="P358" s="8"/>
      <c r="Q358" s="8"/>
      <c r="R358" s="14"/>
      <c r="S358" s="14"/>
      <c r="T358" s="14"/>
    </row>
    <row r="359" spans="1:20" x14ac:dyDescent="0.25">
      <c r="A359" s="8"/>
      <c r="B359" s="8"/>
      <c r="C359" s="8"/>
      <c r="D359" s="8"/>
      <c r="E359" s="8"/>
      <c r="F359" s="12" t="s">
        <v>14</v>
      </c>
      <c r="G359" s="13">
        <f>SUM(G289:G358)</f>
        <v>16976.62</v>
      </c>
      <c r="H359" s="14"/>
      <c r="I359" s="16">
        <f>SUM(I289:I358)</f>
        <v>14920.25</v>
      </c>
      <c r="J359" s="79"/>
      <c r="L359" s="8"/>
      <c r="M359" s="8"/>
      <c r="N359" s="8"/>
      <c r="O359" s="8"/>
      <c r="P359" s="8"/>
      <c r="Q359" s="12" t="s">
        <v>14</v>
      </c>
      <c r="R359" s="13">
        <f>SUM(R289:R358)</f>
        <v>2700</v>
      </c>
      <c r="S359" s="14"/>
      <c r="T359" s="16">
        <f>SUM(T289:T358)</f>
        <v>2200</v>
      </c>
    </row>
    <row r="360" spans="1:20" x14ac:dyDescent="0.25">
      <c r="A360" s="8"/>
      <c r="B360" s="8"/>
      <c r="C360" s="8"/>
      <c r="D360" s="8"/>
      <c r="E360" s="8"/>
      <c r="F360" s="12" t="s">
        <v>35</v>
      </c>
      <c r="G360" s="13">
        <f>G359*0.97</f>
        <v>16467.321399999997</v>
      </c>
      <c r="H360" s="14"/>
      <c r="I360" s="14"/>
      <c r="J360" s="77"/>
      <c r="L360" s="8"/>
      <c r="M360" s="8"/>
      <c r="N360" s="8"/>
      <c r="O360" s="8"/>
      <c r="P360" s="8"/>
      <c r="Q360" s="12" t="s">
        <v>35</v>
      </c>
      <c r="R360" s="13">
        <f>R359*0.97</f>
        <v>2619</v>
      </c>
      <c r="S360" s="14"/>
      <c r="T360" s="14"/>
    </row>
    <row r="361" spans="1:20" x14ac:dyDescent="0.25">
      <c r="A361" s="8"/>
      <c r="B361" s="8"/>
      <c r="C361" s="8"/>
      <c r="D361" s="8"/>
      <c r="E361" s="303" t="s">
        <v>18</v>
      </c>
      <c r="F361" s="304"/>
      <c r="G361" s="304"/>
      <c r="H361" s="305"/>
      <c r="I361" s="30">
        <f>G360-I359</f>
        <v>1547.0713999999971</v>
      </c>
      <c r="J361" s="80"/>
      <c r="L361" s="8"/>
      <c r="M361" s="8"/>
      <c r="N361" s="8"/>
      <c r="O361" s="8"/>
      <c r="P361" s="303" t="s">
        <v>18</v>
      </c>
      <c r="Q361" s="304"/>
      <c r="R361" s="304"/>
      <c r="S361" s="305"/>
      <c r="T361" s="30">
        <f>R360-T359</f>
        <v>419</v>
      </c>
    </row>
    <row r="362" spans="1:20" x14ac:dyDescent="0.25">
      <c r="A362" s="8"/>
      <c r="B362" s="8"/>
      <c r="C362" s="8"/>
      <c r="D362" s="8"/>
      <c r="E362" s="8"/>
      <c r="F362" s="8"/>
      <c r="G362" s="14"/>
      <c r="H362" s="14"/>
      <c r="I362" s="14"/>
      <c r="J362" s="77"/>
      <c r="L362" s="8"/>
      <c r="M362" s="8"/>
      <c r="N362" s="8"/>
      <c r="O362" s="8"/>
      <c r="P362" s="8"/>
      <c r="Q362" s="8"/>
      <c r="R362" s="14"/>
      <c r="S362" s="14"/>
      <c r="T362" s="14"/>
    </row>
    <row r="363" spans="1:20" x14ac:dyDescent="0.25">
      <c r="G363" s="36"/>
      <c r="H363" s="36"/>
    </row>
    <row r="370" spans="1:20" ht="26.25" x14ac:dyDescent="0.4">
      <c r="C370" s="302" t="s">
        <v>96</v>
      </c>
      <c r="D370" s="302"/>
      <c r="E370" s="302"/>
      <c r="N370" s="302" t="s">
        <v>0</v>
      </c>
      <c r="O370" s="302"/>
      <c r="P370" s="302"/>
    </row>
    <row r="371" spans="1:20" x14ac:dyDescent="0.25">
      <c r="A371" s="5" t="s">
        <v>26</v>
      </c>
      <c r="B371" s="5" t="s">
        <v>2</v>
      </c>
      <c r="C371" s="5" t="s">
        <v>3</v>
      </c>
      <c r="D371" s="5" t="s">
        <v>4</v>
      </c>
      <c r="E371" s="5" t="s">
        <v>5</v>
      </c>
      <c r="F371" s="5" t="s">
        <v>31</v>
      </c>
      <c r="G371" s="5" t="s">
        <v>7</v>
      </c>
      <c r="H371" s="5"/>
      <c r="I371" s="5" t="s">
        <v>33</v>
      </c>
      <c r="J371" s="76"/>
      <c r="L371" s="5" t="s">
        <v>26</v>
      </c>
      <c r="M371" s="5" t="s">
        <v>2</v>
      </c>
      <c r="N371" s="5" t="s">
        <v>3</v>
      </c>
      <c r="O371" s="5" t="s">
        <v>4</v>
      </c>
      <c r="P371" s="5" t="s">
        <v>5</v>
      </c>
      <c r="Q371" s="5" t="s">
        <v>31</v>
      </c>
      <c r="R371" s="5" t="s">
        <v>7</v>
      </c>
      <c r="S371" s="5"/>
      <c r="T371" s="5" t="s">
        <v>33</v>
      </c>
    </row>
    <row r="372" spans="1:20" x14ac:dyDescent="0.25">
      <c r="A372" s="7"/>
      <c r="B372" s="8"/>
      <c r="C372" s="8"/>
      <c r="D372" s="8"/>
      <c r="E372" s="8"/>
      <c r="F372" s="8"/>
      <c r="G372" s="14"/>
      <c r="H372" s="14"/>
      <c r="I372" s="14"/>
      <c r="J372" s="77"/>
      <c r="L372" s="7"/>
      <c r="M372" s="8"/>
      <c r="N372" s="8"/>
      <c r="O372" s="8"/>
      <c r="P372" s="8"/>
      <c r="Q372" s="8"/>
      <c r="R372" s="14"/>
      <c r="S372" s="14"/>
      <c r="T372" s="14"/>
    </row>
    <row r="373" spans="1:20" x14ac:dyDescent="0.25">
      <c r="A373" s="7"/>
      <c r="B373" s="8"/>
      <c r="C373" s="8"/>
      <c r="D373" s="8"/>
      <c r="E373" s="8"/>
      <c r="F373" s="8"/>
      <c r="G373" s="14"/>
      <c r="H373" s="14"/>
      <c r="I373" s="14"/>
      <c r="J373" s="77"/>
      <c r="L373" s="7"/>
      <c r="M373" s="8"/>
      <c r="N373" s="8"/>
      <c r="O373" s="8"/>
      <c r="P373" s="8"/>
      <c r="Q373" s="8"/>
      <c r="R373" s="14"/>
      <c r="S373" s="14"/>
      <c r="T373" s="14"/>
    </row>
    <row r="374" spans="1:20" x14ac:dyDescent="0.25">
      <c r="A374" s="7"/>
      <c r="B374" s="8"/>
      <c r="C374" s="8"/>
      <c r="D374" s="8"/>
      <c r="E374" s="8"/>
      <c r="F374" s="8"/>
      <c r="G374" s="14"/>
      <c r="H374" s="14"/>
      <c r="I374" s="14"/>
      <c r="J374" s="77"/>
      <c r="L374" s="7"/>
      <c r="M374" s="8"/>
      <c r="N374" s="8"/>
      <c r="O374" s="8"/>
      <c r="P374" s="8"/>
      <c r="Q374" s="8"/>
      <c r="R374" s="14"/>
      <c r="S374" s="14"/>
      <c r="T374" s="14"/>
    </row>
    <row r="375" spans="1:20" x14ac:dyDescent="0.25">
      <c r="A375" s="7"/>
      <c r="B375" s="8"/>
      <c r="C375" s="8"/>
      <c r="D375" s="8"/>
      <c r="E375" s="8"/>
      <c r="F375" s="8"/>
      <c r="G375" s="14"/>
      <c r="H375" s="14"/>
      <c r="I375" s="14"/>
      <c r="J375" s="77"/>
      <c r="L375" s="7"/>
      <c r="M375" s="8"/>
      <c r="N375" s="8"/>
      <c r="O375" s="8"/>
      <c r="P375" s="8"/>
      <c r="Q375" s="8"/>
      <c r="R375" s="14"/>
      <c r="S375" s="14"/>
      <c r="T375" s="14"/>
    </row>
    <row r="376" spans="1:20" x14ac:dyDescent="0.25">
      <c r="A376" s="37"/>
      <c r="B376" s="38"/>
      <c r="C376" s="38"/>
      <c r="D376" s="38"/>
      <c r="E376" s="38"/>
      <c r="F376" s="38"/>
      <c r="G376" s="39"/>
      <c r="H376" s="39"/>
      <c r="I376" s="39"/>
      <c r="J376" s="78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/>
      <c r="B377" s="38"/>
      <c r="C377" s="38"/>
      <c r="D377" s="38"/>
      <c r="E377" s="38"/>
      <c r="F377" s="38"/>
      <c r="G377" s="39"/>
      <c r="H377" s="39"/>
      <c r="I377" s="39"/>
      <c r="J377" s="78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/>
      <c r="B378" s="38"/>
      <c r="C378" s="38"/>
      <c r="D378" s="38"/>
      <c r="E378" s="38"/>
      <c r="F378" s="38"/>
      <c r="G378" s="39"/>
      <c r="H378" s="39"/>
      <c r="I378" s="39"/>
      <c r="J378" s="78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/>
      <c r="B379" s="38"/>
      <c r="C379" s="38"/>
      <c r="D379" s="38"/>
      <c r="E379" s="38"/>
      <c r="F379" s="38"/>
      <c r="G379" s="39"/>
      <c r="H379" s="39"/>
      <c r="I379" s="39"/>
      <c r="J379" s="78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/>
      <c r="B380" s="38"/>
      <c r="C380" s="38"/>
      <c r="D380" s="38"/>
      <c r="E380" s="38"/>
      <c r="F380" s="38"/>
      <c r="G380" s="39"/>
      <c r="H380" s="39"/>
      <c r="I380" s="39"/>
      <c r="J380" s="78"/>
      <c r="L380" s="37"/>
      <c r="M380" s="38"/>
      <c r="N380" s="38"/>
      <c r="O380" s="38"/>
      <c r="P380" s="38"/>
      <c r="Q380" s="38"/>
      <c r="R380" s="39"/>
      <c r="S380" s="39"/>
      <c r="T380" s="39"/>
    </row>
    <row r="381" spans="1:20" x14ac:dyDescent="0.25">
      <c r="A381" s="37"/>
      <c r="B381" s="38"/>
      <c r="C381" s="38"/>
      <c r="D381" s="38"/>
      <c r="E381" s="38"/>
      <c r="F381" s="38"/>
      <c r="G381" s="39"/>
      <c r="H381" s="39"/>
      <c r="I381" s="39"/>
      <c r="J381" s="78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/>
      <c r="B382" s="38"/>
      <c r="C382" s="38"/>
      <c r="D382" s="38"/>
      <c r="E382" s="38"/>
      <c r="F382" s="38"/>
      <c r="G382" s="39"/>
      <c r="H382" s="39"/>
      <c r="I382" s="39"/>
      <c r="J382" s="78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/>
      <c r="B383" s="38"/>
      <c r="C383" s="38"/>
      <c r="D383" s="38"/>
      <c r="E383" s="38"/>
      <c r="F383" s="38"/>
      <c r="G383" s="39"/>
      <c r="H383" s="39"/>
      <c r="I383" s="39"/>
      <c r="J383" s="78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/>
      <c r="B384" s="38"/>
      <c r="C384" s="38"/>
      <c r="D384" s="38"/>
      <c r="E384" s="38"/>
      <c r="F384" s="38"/>
      <c r="G384" s="39"/>
      <c r="H384" s="39"/>
      <c r="I384" s="39"/>
      <c r="J384" s="78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/>
      <c r="B385" s="38"/>
      <c r="C385" s="38"/>
      <c r="D385" s="38"/>
      <c r="E385" s="38"/>
      <c r="F385" s="38"/>
      <c r="G385" s="39"/>
      <c r="H385" s="39"/>
      <c r="I385" s="39"/>
      <c r="J385" s="78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/>
      <c r="B386" s="38"/>
      <c r="C386" s="38"/>
      <c r="D386" s="38"/>
      <c r="E386" s="38"/>
      <c r="F386" s="38"/>
      <c r="G386" s="39"/>
      <c r="H386" s="39"/>
      <c r="I386" s="39"/>
      <c r="J386" s="78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/>
      <c r="B387" s="38"/>
      <c r="C387" s="38"/>
      <c r="D387" s="38"/>
      <c r="E387" s="38"/>
      <c r="F387" s="38"/>
      <c r="G387" s="39"/>
      <c r="H387" s="39"/>
      <c r="I387" s="39"/>
      <c r="J387" s="78"/>
      <c r="L387" s="37"/>
      <c r="M387" s="38"/>
      <c r="N387" s="38"/>
      <c r="O387" s="38"/>
      <c r="P387" s="38"/>
      <c r="Q387" s="38"/>
      <c r="R387" s="39"/>
      <c r="S387" s="39"/>
      <c r="T387" s="39"/>
    </row>
    <row r="388" spans="1:20" x14ac:dyDescent="0.25">
      <c r="A388" s="37"/>
      <c r="B388" s="38"/>
      <c r="C388" s="38"/>
      <c r="D388" s="38"/>
      <c r="E388" s="38"/>
      <c r="F388" s="38"/>
      <c r="G388" s="39"/>
      <c r="H388" s="39"/>
      <c r="I388" s="39"/>
      <c r="J388" s="78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/>
      <c r="B389" s="38"/>
      <c r="C389" s="38"/>
      <c r="D389" s="38"/>
      <c r="E389" s="38"/>
      <c r="F389" s="38"/>
      <c r="G389" s="39"/>
      <c r="H389" s="39"/>
      <c r="I389" s="39"/>
      <c r="J389" s="78"/>
      <c r="L389" s="37"/>
      <c r="M389" s="38"/>
      <c r="N389" s="38"/>
      <c r="O389" s="38"/>
      <c r="P389" s="38"/>
      <c r="Q389" s="38"/>
      <c r="R389" s="39"/>
      <c r="S389" s="39"/>
      <c r="T389" s="39"/>
    </row>
    <row r="390" spans="1:20" x14ac:dyDescent="0.25">
      <c r="A390" s="37"/>
      <c r="B390" s="38"/>
      <c r="C390" s="38"/>
      <c r="D390" s="38"/>
      <c r="E390" s="38"/>
      <c r="F390" s="38"/>
      <c r="G390" s="39"/>
      <c r="H390" s="39"/>
      <c r="I390" s="39"/>
      <c r="J390" s="78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/>
      <c r="B391" s="38"/>
      <c r="C391" s="38"/>
      <c r="D391" s="38"/>
      <c r="E391" s="38"/>
      <c r="F391" s="38"/>
      <c r="G391" s="39"/>
      <c r="H391" s="39"/>
      <c r="I391" s="39"/>
      <c r="J391" s="78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/>
      <c r="B392" s="37"/>
      <c r="C392" s="37"/>
      <c r="D392" s="37"/>
      <c r="E392" s="37"/>
      <c r="F392" s="38"/>
      <c r="G392" s="39"/>
      <c r="H392" s="39"/>
      <c r="I392" s="39"/>
      <c r="J392" s="78"/>
      <c r="L392" s="37"/>
      <c r="M392" s="37"/>
      <c r="N392" s="37"/>
      <c r="O392" s="37"/>
      <c r="P392" s="37"/>
      <c r="Q392" s="38"/>
      <c r="R392" s="39"/>
      <c r="S392" s="39"/>
      <c r="T392" s="39"/>
    </row>
    <row r="393" spans="1:20" x14ac:dyDescent="0.25">
      <c r="A393" s="37"/>
      <c r="B393" s="38"/>
      <c r="C393" s="38"/>
      <c r="D393" s="38"/>
      <c r="E393" s="38"/>
      <c r="F393" s="38"/>
      <c r="G393" s="39"/>
      <c r="H393" s="39"/>
      <c r="I393" s="39"/>
      <c r="J393" s="78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/>
      <c r="B394" s="38"/>
      <c r="C394" s="38"/>
      <c r="D394" s="38"/>
      <c r="E394" s="38"/>
      <c r="F394" s="38"/>
      <c r="G394" s="39"/>
      <c r="H394" s="39"/>
      <c r="I394" s="39"/>
      <c r="J394" s="78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/>
      <c r="B395" s="38"/>
      <c r="C395" s="38"/>
      <c r="D395" s="38"/>
      <c r="E395" s="38"/>
      <c r="F395" s="38"/>
      <c r="G395" s="39"/>
      <c r="H395" s="39"/>
      <c r="I395" s="39"/>
      <c r="J395" s="78"/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/>
      <c r="B396" s="38"/>
      <c r="C396" s="38"/>
      <c r="D396" s="38"/>
      <c r="E396" s="38"/>
      <c r="F396" s="38"/>
      <c r="G396" s="39"/>
      <c r="H396" s="39"/>
      <c r="I396" s="39"/>
      <c r="J396" s="78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37"/>
      <c r="B397" s="38"/>
      <c r="C397" s="38"/>
      <c r="D397" s="38"/>
      <c r="E397" s="38"/>
      <c r="F397" s="38"/>
      <c r="G397" s="39"/>
      <c r="H397" s="39"/>
      <c r="I397" s="39"/>
      <c r="J397" s="78"/>
      <c r="L397" s="37"/>
      <c r="M397" s="38"/>
      <c r="N397" s="38"/>
      <c r="O397" s="38"/>
      <c r="P397" s="38"/>
      <c r="Q397" s="38"/>
      <c r="R397" s="39"/>
      <c r="S397" s="39"/>
      <c r="T397" s="39"/>
    </row>
    <row r="398" spans="1:20" x14ac:dyDescent="0.25">
      <c r="A398" s="37"/>
      <c r="B398" s="38"/>
      <c r="C398" s="38"/>
      <c r="D398" s="38"/>
      <c r="E398" s="38"/>
      <c r="F398" s="38"/>
      <c r="G398" s="39"/>
      <c r="H398" s="39"/>
      <c r="I398" s="39"/>
      <c r="J398" s="78"/>
      <c r="L398" s="37"/>
      <c r="M398" s="38"/>
      <c r="N398" s="38"/>
      <c r="O398" s="38"/>
      <c r="P398" s="38"/>
      <c r="Q398" s="38"/>
      <c r="R398" s="39"/>
      <c r="S398" s="39"/>
      <c r="T398" s="39"/>
    </row>
    <row r="399" spans="1:20" x14ac:dyDescent="0.25">
      <c r="A399" s="37"/>
      <c r="B399" s="38"/>
      <c r="C399" s="38"/>
      <c r="D399" s="38"/>
      <c r="E399" s="38"/>
      <c r="F399" s="38"/>
      <c r="G399" s="39"/>
      <c r="H399" s="39"/>
      <c r="I399" s="39"/>
      <c r="J399" s="78"/>
      <c r="L399" s="37"/>
      <c r="M399" s="38"/>
      <c r="N399" s="38"/>
      <c r="O399" s="38"/>
      <c r="P399" s="38"/>
      <c r="Q399" s="38"/>
      <c r="R399" s="39"/>
      <c r="S399" s="39"/>
      <c r="T399" s="39"/>
    </row>
    <row r="400" spans="1:20" x14ac:dyDescent="0.25">
      <c r="A400" s="37"/>
      <c r="B400" s="38"/>
      <c r="C400" s="38"/>
      <c r="D400" s="38"/>
      <c r="E400" s="38"/>
      <c r="F400" s="38"/>
      <c r="G400" s="39"/>
      <c r="H400" s="39"/>
      <c r="I400" s="39"/>
      <c r="J400" s="78"/>
      <c r="L400" s="37"/>
      <c r="M400" s="38"/>
      <c r="N400" s="38"/>
      <c r="O400" s="38"/>
      <c r="P400" s="38"/>
      <c r="Q400" s="38"/>
      <c r="R400" s="39"/>
      <c r="S400" s="39"/>
      <c r="T400" s="39"/>
    </row>
    <row r="401" spans="1:20" x14ac:dyDescent="0.25">
      <c r="A401" s="37"/>
      <c r="B401" s="38"/>
      <c r="C401" s="38"/>
      <c r="D401" s="38"/>
      <c r="E401" s="38"/>
      <c r="F401" s="38"/>
      <c r="G401" s="39"/>
      <c r="H401" s="39"/>
      <c r="I401" s="39"/>
      <c r="J401" s="78"/>
      <c r="L401" s="37"/>
      <c r="M401" s="38"/>
      <c r="N401" s="38"/>
      <c r="O401" s="38"/>
      <c r="P401" s="38"/>
      <c r="Q401" s="38"/>
      <c r="R401" s="39"/>
      <c r="S401" s="39"/>
      <c r="T401" s="39"/>
    </row>
    <row r="402" spans="1:20" x14ac:dyDescent="0.25">
      <c r="A402" s="37"/>
      <c r="B402" s="38"/>
      <c r="C402" s="38"/>
      <c r="D402" s="38"/>
      <c r="E402" s="38"/>
      <c r="F402" s="38"/>
      <c r="G402" s="39"/>
      <c r="H402" s="39"/>
      <c r="I402" s="39"/>
      <c r="J402" s="78"/>
      <c r="L402" s="37"/>
      <c r="M402" s="38"/>
      <c r="N402" s="38"/>
      <c r="O402" s="38"/>
      <c r="P402" s="38"/>
      <c r="Q402" s="38"/>
      <c r="R402" s="39"/>
      <c r="S402" s="39"/>
      <c r="T402" s="39"/>
    </row>
    <row r="403" spans="1:20" x14ac:dyDescent="0.25">
      <c r="A403" s="37"/>
      <c r="B403" s="38"/>
      <c r="C403" s="38"/>
      <c r="D403" s="38"/>
      <c r="E403" s="38"/>
      <c r="F403" s="38"/>
      <c r="G403" s="39"/>
      <c r="H403" s="39"/>
      <c r="I403" s="39"/>
      <c r="J403" s="78"/>
      <c r="L403" s="37"/>
      <c r="M403" s="38"/>
      <c r="N403" s="38"/>
      <c r="O403" s="38"/>
      <c r="P403" s="38"/>
      <c r="Q403" s="38"/>
      <c r="R403" s="39"/>
      <c r="S403" s="39"/>
      <c r="T403" s="39"/>
    </row>
    <row r="404" spans="1:20" x14ac:dyDescent="0.25">
      <c r="A404" s="37"/>
      <c r="B404" s="38"/>
      <c r="C404" s="38"/>
      <c r="D404" s="38"/>
      <c r="E404" s="38"/>
      <c r="F404" s="38"/>
      <c r="G404" s="39"/>
      <c r="H404" s="39"/>
      <c r="I404" s="39"/>
      <c r="J404" s="78"/>
      <c r="L404" s="37"/>
      <c r="M404" s="38"/>
      <c r="N404" s="38"/>
      <c r="O404" s="38"/>
      <c r="P404" s="38"/>
      <c r="Q404" s="38"/>
      <c r="R404" s="39"/>
      <c r="S404" s="39"/>
      <c r="T404" s="39"/>
    </row>
    <row r="405" spans="1:20" x14ac:dyDescent="0.25">
      <c r="A405" s="37"/>
      <c r="B405" s="38"/>
      <c r="C405" s="38"/>
      <c r="D405" s="38"/>
      <c r="E405" s="38"/>
      <c r="F405" s="38"/>
      <c r="G405" s="39"/>
      <c r="H405" s="39"/>
      <c r="I405" s="39"/>
      <c r="J405" s="78"/>
      <c r="L405" s="37"/>
      <c r="M405" s="38"/>
      <c r="N405" s="38"/>
      <c r="O405" s="38"/>
      <c r="P405" s="38"/>
      <c r="Q405" s="38"/>
      <c r="R405" s="39"/>
      <c r="S405" s="39"/>
      <c r="T405" s="39"/>
    </row>
    <row r="406" spans="1:20" x14ac:dyDescent="0.25">
      <c r="A406" s="37"/>
      <c r="B406" s="38"/>
      <c r="C406" s="38"/>
      <c r="D406" s="38"/>
      <c r="E406" s="38"/>
      <c r="F406" s="38"/>
      <c r="G406" s="39"/>
      <c r="H406" s="39"/>
      <c r="I406" s="39"/>
      <c r="J406" s="78"/>
      <c r="L406" s="37"/>
      <c r="M406" s="38"/>
      <c r="N406" s="38"/>
      <c r="O406" s="38"/>
      <c r="P406" s="38"/>
      <c r="Q406" s="38"/>
      <c r="R406" s="39"/>
      <c r="S406" s="39"/>
      <c r="T406" s="39"/>
    </row>
    <row r="407" spans="1:20" x14ac:dyDescent="0.25">
      <c r="A407" s="37"/>
      <c r="B407" s="38"/>
      <c r="C407" s="38"/>
      <c r="D407" s="38"/>
      <c r="E407" s="38"/>
      <c r="F407" s="38"/>
      <c r="G407" s="39"/>
      <c r="H407" s="39"/>
      <c r="I407" s="39"/>
      <c r="J407" s="78"/>
      <c r="L407" s="37"/>
      <c r="M407" s="38"/>
      <c r="N407" s="38"/>
      <c r="O407" s="38"/>
      <c r="P407" s="38"/>
      <c r="Q407" s="38"/>
      <c r="R407" s="39"/>
      <c r="S407" s="39"/>
      <c r="T407" s="39"/>
    </row>
    <row r="408" spans="1:20" x14ac:dyDescent="0.25">
      <c r="A408" s="37"/>
      <c r="B408" s="38"/>
      <c r="C408" s="38"/>
      <c r="D408" s="38"/>
      <c r="E408" s="38"/>
      <c r="F408" s="38"/>
      <c r="G408" s="39"/>
      <c r="H408" s="39"/>
      <c r="I408" s="39"/>
      <c r="J408" s="78"/>
      <c r="L408" s="37"/>
      <c r="M408" s="38"/>
      <c r="N408" s="38"/>
      <c r="O408" s="38"/>
      <c r="P408" s="38"/>
      <c r="Q408" s="38"/>
      <c r="R408" s="39"/>
      <c r="S408" s="39"/>
      <c r="T408" s="39"/>
    </row>
    <row r="409" spans="1:20" x14ac:dyDescent="0.25">
      <c r="A409" s="37"/>
      <c r="B409" s="38"/>
      <c r="C409" s="38"/>
      <c r="D409" s="38"/>
      <c r="E409" s="38"/>
      <c r="F409" s="38"/>
      <c r="G409" s="39"/>
      <c r="H409" s="39"/>
      <c r="I409" s="39"/>
      <c r="J409" s="78"/>
      <c r="L409" s="37"/>
      <c r="M409" s="38"/>
      <c r="N409" s="38"/>
      <c r="O409" s="38"/>
      <c r="P409" s="38"/>
      <c r="Q409" s="38"/>
      <c r="R409" s="39"/>
      <c r="S409" s="39"/>
      <c r="T409" s="39"/>
    </row>
    <row r="410" spans="1:20" x14ac:dyDescent="0.25">
      <c r="A410" s="37"/>
      <c r="B410" s="38"/>
      <c r="C410" s="38"/>
      <c r="D410" s="38"/>
      <c r="E410" s="38"/>
      <c r="F410" s="38"/>
      <c r="G410" s="39"/>
      <c r="H410" s="39"/>
      <c r="I410" s="39"/>
      <c r="J410" s="78"/>
      <c r="L410" s="37"/>
      <c r="M410" s="38"/>
      <c r="N410" s="38"/>
      <c r="O410" s="38"/>
      <c r="P410" s="38"/>
      <c r="Q410" s="38"/>
      <c r="R410" s="39"/>
      <c r="S410" s="39"/>
      <c r="T410" s="39"/>
    </row>
    <row r="411" spans="1:20" x14ac:dyDescent="0.25">
      <c r="A411" s="37"/>
      <c r="B411" s="37"/>
      <c r="C411" s="37"/>
      <c r="D411" s="37"/>
      <c r="E411" s="37"/>
      <c r="F411" s="38"/>
      <c r="G411" s="39"/>
      <c r="H411" s="39"/>
      <c r="I411" s="39"/>
      <c r="J411" s="78"/>
      <c r="L411" s="37"/>
      <c r="M411" s="37"/>
      <c r="N411" s="37"/>
      <c r="O411" s="37"/>
      <c r="P411" s="37"/>
      <c r="Q411" s="38"/>
      <c r="R411" s="39"/>
      <c r="S411" s="39"/>
      <c r="T411" s="39"/>
    </row>
    <row r="412" spans="1:20" x14ac:dyDescent="0.25">
      <c r="A412" s="37"/>
      <c r="B412" s="38"/>
      <c r="C412" s="38"/>
      <c r="D412" s="38"/>
      <c r="E412" s="38"/>
      <c r="F412" s="38"/>
      <c r="G412" s="39"/>
      <c r="H412" s="39"/>
      <c r="I412" s="39"/>
      <c r="J412" s="78"/>
      <c r="L412" s="37"/>
      <c r="M412" s="38"/>
      <c r="N412" s="38"/>
      <c r="O412" s="38"/>
      <c r="P412" s="38"/>
      <c r="Q412" s="38"/>
      <c r="R412" s="39"/>
      <c r="S412" s="39"/>
      <c r="T412" s="39"/>
    </row>
    <row r="413" spans="1:20" x14ac:dyDescent="0.25">
      <c r="A413" s="37"/>
      <c r="B413" s="37"/>
      <c r="C413" s="37"/>
      <c r="D413" s="37"/>
      <c r="E413" s="37"/>
      <c r="F413" s="38"/>
      <c r="G413" s="39"/>
      <c r="H413" s="39"/>
      <c r="I413" s="39"/>
      <c r="J413" s="78"/>
      <c r="L413" s="37"/>
      <c r="M413" s="37"/>
      <c r="N413" s="37"/>
      <c r="O413" s="37"/>
      <c r="P413" s="37"/>
      <c r="Q413" s="38"/>
      <c r="R413" s="39"/>
      <c r="S413" s="39"/>
      <c r="T413" s="39"/>
    </row>
    <row r="414" spans="1:20" x14ac:dyDescent="0.25">
      <c r="A414" s="37"/>
      <c r="B414" s="38"/>
      <c r="C414" s="38"/>
      <c r="D414" s="38"/>
      <c r="E414" s="38"/>
      <c r="F414" s="38"/>
      <c r="G414" s="39"/>
      <c r="H414" s="39"/>
      <c r="I414" s="39"/>
      <c r="J414" s="78"/>
      <c r="L414" s="37"/>
      <c r="M414" s="38"/>
      <c r="N414" s="38"/>
      <c r="O414" s="38"/>
      <c r="P414" s="38"/>
      <c r="Q414" s="38"/>
      <c r="R414" s="39"/>
      <c r="S414" s="39"/>
      <c r="T414" s="39"/>
    </row>
    <row r="415" spans="1:20" x14ac:dyDescent="0.25">
      <c r="A415" s="37"/>
      <c r="B415" s="38"/>
      <c r="C415" s="38"/>
      <c r="D415" s="38"/>
      <c r="E415" s="38"/>
      <c r="F415" s="38"/>
      <c r="G415" s="39"/>
      <c r="H415" s="39"/>
      <c r="I415" s="39"/>
      <c r="J415" s="78"/>
      <c r="L415" s="37"/>
      <c r="M415" s="38"/>
      <c r="N415" s="38"/>
      <c r="O415" s="38"/>
      <c r="P415" s="38"/>
      <c r="Q415" s="38"/>
      <c r="R415" s="39"/>
      <c r="S415" s="39"/>
      <c r="T415" s="39"/>
    </row>
    <row r="416" spans="1:20" x14ac:dyDescent="0.25">
      <c r="A416" s="37"/>
      <c r="B416" s="38"/>
      <c r="C416" s="38"/>
      <c r="D416" s="38"/>
      <c r="E416" s="38"/>
      <c r="F416" s="38"/>
      <c r="G416" s="39"/>
      <c r="H416" s="39"/>
      <c r="I416" s="39"/>
      <c r="J416" s="78"/>
      <c r="L416" s="37"/>
      <c r="M416" s="38"/>
      <c r="N416" s="38"/>
      <c r="O416" s="38"/>
      <c r="P416" s="38"/>
      <c r="Q416" s="38"/>
      <c r="R416" s="39"/>
      <c r="S416" s="39"/>
      <c r="T416" s="39"/>
    </row>
    <row r="417" spans="1:20" x14ac:dyDescent="0.25">
      <c r="A417" s="37"/>
      <c r="B417" s="38"/>
      <c r="C417" s="38"/>
      <c r="D417" s="38"/>
      <c r="E417" s="38"/>
      <c r="F417" s="38"/>
      <c r="G417" s="39"/>
      <c r="H417" s="39"/>
      <c r="I417" s="39"/>
      <c r="J417" s="78"/>
      <c r="L417" s="37"/>
      <c r="M417" s="38"/>
      <c r="N417" s="38"/>
      <c r="O417" s="38"/>
      <c r="P417" s="38"/>
      <c r="Q417" s="38"/>
      <c r="R417" s="39"/>
      <c r="S417" s="39"/>
      <c r="T417" s="39"/>
    </row>
    <row r="418" spans="1:20" x14ac:dyDescent="0.25">
      <c r="A418" s="37"/>
      <c r="B418" s="38"/>
      <c r="C418" s="38"/>
      <c r="D418" s="38"/>
      <c r="E418" s="38"/>
      <c r="F418" s="38"/>
      <c r="G418" s="39"/>
      <c r="H418" s="39"/>
      <c r="I418" s="39"/>
      <c r="J418" s="78"/>
      <c r="L418" s="37"/>
      <c r="M418" s="38"/>
      <c r="N418" s="38"/>
      <c r="O418" s="38"/>
      <c r="P418" s="38"/>
      <c r="Q418" s="38"/>
      <c r="R418" s="39"/>
      <c r="S418" s="39"/>
      <c r="T418" s="39"/>
    </row>
    <row r="419" spans="1:20" x14ac:dyDescent="0.25">
      <c r="A419" s="37"/>
      <c r="B419" s="38"/>
      <c r="C419" s="38"/>
      <c r="D419" s="38"/>
      <c r="E419" s="38"/>
      <c r="F419" s="38"/>
      <c r="G419" s="39"/>
      <c r="H419" s="39"/>
      <c r="I419" s="39"/>
      <c r="J419" s="78"/>
      <c r="L419" s="37"/>
      <c r="M419" s="38"/>
      <c r="N419" s="38"/>
      <c r="O419" s="38"/>
      <c r="P419" s="38"/>
      <c r="Q419" s="38"/>
      <c r="R419" s="39"/>
      <c r="S419" s="39"/>
      <c r="T419" s="39"/>
    </row>
    <row r="420" spans="1:20" x14ac:dyDescent="0.25">
      <c r="A420" s="37"/>
      <c r="B420" s="38"/>
      <c r="C420" s="38"/>
      <c r="D420" s="38"/>
      <c r="E420" s="38"/>
      <c r="F420" s="38"/>
      <c r="G420" s="39"/>
      <c r="H420" s="39"/>
      <c r="I420" s="39"/>
      <c r="J420" s="78"/>
      <c r="L420" s="37"/>
      <c r="M420" s="38"/>
      <c r="N420" s="38"/>
      <c r="O420" s="38"/>
      <c r="P420" s="38"/>
      <c r="Q420" s="38"/>
      <c r="R420" s="39"/>
      <c r="S420" s="39"/>
      <c r="T420" s="39"/>
    </row>
    <row r="421" spans="1:20" x14ac:dyDescent="0.25">
      <c r="A421" s="7"/>
      <c r="B421" s="8"/>
      <c r="C421" s="8"/>
      <c r="D421" s="8"/>
      <c r="E421" s="8"/>
      <c r="F421" s="8"/>
      <c r="G421" s="14"/>
      <c r="H421" s="14"/>
      <c r="I421" s="14"/>
      <c r="J421" s="77"/>
      <c r="L421" s="7"/>
      <c r="M421" s="8"/>
      <c r="N421" s="8"/>
      <c r="O421" s="8"/>
      <c r="P421" s="8"/>
      <c r="Q421" s="8"/>
      <c r="R421" s="14"/>
      <c r="S421" s="14"/>
      <c r="T421" s="14"/>
    </row>
    <row r="422" spans="1:20" x14ac:dyDescent="0.25">
      <c r="A422" s="7"/>
      <c r="B422" s="8"/>
      <c r="C422" s="8"/>
      <c r="D422" s="8"/>
      <c r="E422" s="8"/>
      <c r="F422" s="8"/>
      <c r="G422" s="14"/>
      <c r="H422" s="14"/>
      <c r="I422" s="14"/>
      <c r="J422" s="77"/>
      <c r="L422" s="7"/>
      <c r="M422" s="8"/>
      <c r="N422" s="8"/>
      <c r="O422" s="8"/>
      <c r="P422" s="8"/>
      <c r="Q422" s="8"/>
      <c r="R422" s="14"/>
      <c r="S422" s="14"/>
      <c r="T422" s="14"/>
    </row>
    <row r="423" spans="1:20" x14ac:dyDescent="0.25">
      <c r="A423" s="28"/>
      <c r="B423" s="8"/>
      <c r="C423" s="8"/>
      <c r="D423" s="8"/>
      <c r="E423" s="8"/>
      <c r="F423" s="8"/>
      <c r="G423" s="14"/>
      <c r="H423" s="14"/>
      <c r="I423" s="14"/>
      <c r="J423" s="77"/>
      <c r="L423" s="28"/>
      <c r="M423" s="8"/>
      <c r="N423" s="8"/>
      <c r="O423" s="8"/>
      <c r="P423" s="8"/>
      <c r="Q423" s="8"/>
      <c r="R423" s="14"/>
      <c r="S423" s="14"/>
      <c r="T423" s="14"/>
    </row>
    <row r="424" spans="1:20" x14ac:dyDescent="0.25">
      <c r="A424" s="28"/>
      <c r="B424" s="8"/>
      <c r="C424" s="8"/>
      <c r="D424" s="8"/>
      <c r="E424" s="8"/>
      <c r="F424" s="8"/>
      <c r="G424" s="14"/>
      <c r="H424" s="14"/>
      <c r="I424" s="14"/>
      <c r="J424" s="77"/>
      <c r="L424" s="28"/>
      <c r="M424" s="8"/>
      <c r="N424" s="8"/>
      <c r="O424" s="8"/>
      <c r="P424" s="8"/>
      <c r="Q424" s="8"/>
      <c r="R424" s="14"/>
      <c r="S424" s="14"/>
      <c r="T424" s="14"/>
    </row>
    <row r="425" spans="1:20" x14ac:dyDescent="0.25">
      <c r="A425" s="28"/>
      <c r="B425" s="8"/>
      <c r="C425" s="8"/>
      <c r="D425" s="8"/>
      <c r="E425" s="8"/>
      <c r="F425" s="8"/>
      <c r="G425" s="14"/>
      <c r="H425" s="14"/>
      <c r="I425" s="14"/>
      <c r="J425" s="77"/>
      <c r="L425" s="28"/>
      <c r="M425" s="8"/>
      <c r="N425" s="8"/>
      <c r="O425" s="8"/>
      <c r="P425" s="8"/>
      <c r="Q425" s="8"/>
      <c r="R425" s="14"/>
      <c r="S425" s="14"/>
      <c r="T425" s="14"/>
    </row>
    <row r="426" spans="1:20" x14ac:dyDescent="0.25">
      <c r="A426" s="28"/>
      <c r="B426" s="8"/>
      <c r="C426" s="8"/>
      <c r="D426" s="8"/>
      <c r="E426" s="8"/>
      <c r="F426" s="8"/>
      <c r="G426" s="14"/>
      <c r="H426" s="14"/>
      <c r="I426" s="14"/>
      <c r="J426" s="77"/>
      <c r="L426" s="28"/>
      <c r="M426" s="8"/>
      <c r="N426" s="8"/>
      <c r="O426" s="8"/>
      <c r="P426" s="8"/>
      <c r="Q426" s="8"/>
      <c r="R426" s="14"/>
      <c r="S426" s="14"/>
      <c r="T426" s="14"/>
    </row>
    <row r="427" spans="1:20" x14ac:dyDescent="0.25">
      <c r="A427" s="28"/>
      <c r="B427" s="8"/>
      <c r="C427" s="8"/>
      <c r="D427" s="8"/>
      <c r="E427" s="8"/>
      <c r="F427" s="8"/>
      <c r="G427" s="14"/>
      <c r="H427" s="14"/>
      <c r="I427" s="14"/>
      <c r="J427" s="77"/>
      <c r="L427" s="28"/>
      <c r="M427" s="8"/>
      <c r="N427" s="8"/>
      <c r="O427" s="8"/>
      <c r="P427" s="8"/>
      <c r="Q427" s="8"/>
      <c r="R427" s="14"/>
      <c r="S427" s="14"/>
      <c r="T427" s="14"/>
    </row>
    <row r="428" spans="1:20" x14ac:dyDescent="0.25">
      <c r="A428" s="28"/>
      <c r="B428" s="8"/>
      <c r="C428" s="8"/>
      <c r="D428" s="8"/>
      <c r="E428" s="8"/>
      <c r="F428" s="8"/>
      <c r="G428" s="14"/>
      <c r="H428" s="14"/>
      <c r="I428" s="14"/>
      <c r="J428" s="77"/>
      <c r="L428" s="28"/>
      <c r="M428" s="8"/>
      <c r="N428" s="8"/>
      <c r="O428" s="8"/>
      <c r="P428" s="8"/>
      <c r="Q428" s="8"/>
      <c r="R428" s="14"/>
      <c r="S428" s="14"/>
      <c r="T428" s="14"/>
    </row>
    <row r="429" spans="1:20" x14ac:dyDescent="0.25">
      <c r="A429" s="8"/>
      <c r="B429" s="8"/>
      <c r="C429" s="8"/>
      <c r="D429" s="8"/>
      <c r="E429" s="8"/>
      <c r="F429" s="8"/>
      <c r="G429" s="14"/>
      <c r="H429" s="14"/>
      <c r="I429" s="14"/>
      <c r="J429" s="77"/>
      <c r="L429" s="8"/>
      <c r="M429" s="8"/>
      <c r="N429" s="8"/>
      <c r="O429" s="8"/>
      <c r="P429" s="8"/>
      <c r="Q429" s="8"/>
      <c r="R429" s="14"/>
      <c r="S429" s="14"/>
      <c r="T429" s="14"/>
    </row>
    <row r="430" spans="1:20" x14ac:dyDescent="0.25">
      <c r="A430" s="8"/>
      <c r="B430" s="8"/>
      <c r="C430" s="8"/>
      <c r="D430" s="8"/>
      <c r="E430" s="8"/>
      <c r="F430" s="12" t="s">
        <v>14</v>
      </c>
      <c r="G430" s="13">
        <f>SUM(G372:G429)</f>
        <v>0</v>
      </c>
      <c r="H430" s="14"/>
      <c r="I430" s="16">
        <f>SUM(I372:I429)</f>
        <v>0</v>
      </c>
      <c r="J430" s="79"/>
      <c r="L430" s="8"/>
      <c r="M430" s="8"/>
      <c r="N430" s="8"/>
      <c r="O430" s="8"/>
      <c r="P430" s="8"/>
      <c r="Q430" s="12" t="s">
        <v>14</v>
      </c>
      <c r="R430" s="13">
        <f>SUM(R372:R429)</f>
        <v>0</v>
      </c>
      <c r="S430" s="14"/>
      <c r="T430" s="16">
        <f>SUM(T372:T429)</f>
        <v>0</v>
      </c>
    </row>
    <row r="431" spans="1:20" x14ac:dyDescent="0.25">
      <c r="A431" s="8"/>
      <c r="B431" s="8"/>
      <c r="C431" s="8"/>
      <c r="D431" s="8"/>
      <c r="E431" s="8"/>
      <c r="F431" s="12" t="s">
        <v>35</v>
      </c>
      <c r="G431" s="13">
        <f>G430*0.97</f>
        <v>0</v>
      </c>
      <c r="H431" s="14"/>
      <c r="I431" s="14"/>
      <c r="J431" s="77"/>
      <c r="L431" s="8"/>
      <c r="M431" s="8"/>
      <c r="N431" s="8"/>
      <c r="O431" s="8"/>
      <c r="P431" s="8"/>
      <c r="Q431" s="12" t="s">
        <v>35</v>
      </c>
      <c r="R431" s="13">
        <f>R430*0.97</f>
        <v>0</v>
      </c>
      <c r="S431" s="14"/>
      <c r="T431" s="14"/>
    </row>
    <row r="432" spans="1:20" x14ac:dyDescent="0.25">
      <c r="A432" s="8"/>
      <c r="B432" s="8"/>
      <c r="C432" s="8"/>
      <c r="D432" s="8"/>
      <c r="E432" s="303" t="s">
        <v>18</v>
      </c>
      <c r="F432" s="304"/>
      <c r="G432" s="304"/>
      <c r="H432" s="305"/>
      <c r="I432" s="30">
        <f>G431-I430</f>
        <v>0</v>
      </c>
      <c r="J432" s="80"/>
      <c r="L432" s="8"/>
      <c r="M432" s="8"/>
      <c r="N432" s="8"/>
      <c r="O432" s="8"/>
      <c r="P432" s="303" t="s">
        <v>18</v>
      </c>
      <c r="Q432" s="304"/>
      <c r="R432" s="304"/>
      <c r="S432" s="305"/>
      <c r="T432" s="30">
        <f>R431-T430</f>
        <v>0</v>
      </c>
    </row>
    <row r="433" spans="1:20" x14ac:dyDescent="0.25">
      <c r="A433" s="8"/>
      <c r="B433" s="8"/>
      <c r="C433" s="8"/>
      <c r="D433" s="8"/>
      <c r="E433" s="8"/>
      <c r="F433" s="8"/>
      <c r="G433" s="14"/>
      <c r="H433" s="14"/>
      <c r="I433" s="14"/>
      <c r="J433" s="77"/>
      <c r="L433" s="8"/>
      <c r="M433" s="8"/>
      <c r="N433" s="8"/>
      <c r="O433" s="8"/>
      <c r="P433" s="8"/>
      <c r="Q433" s="8"/>
      <c r="R433" s="14"/>
      <c r="S433" s="14"/>
      <c r="T433" s="14"/>
    </row>
    <row r="434" spans="1:20" x14ac:dyDescent="0.25">
      <c r="G434" s="36"/>
      <c r="H434" s="36"/>
    </row>
    <row r="439" spans="1:20" ht="26.25" x14ac:dyDescent="0.4">
      <c r="C439" s="302" t="s">
        <v>24</v>
      </c>
      <c r="D439" s="302"/>
      <c r="E439" s="302"/>
      <c r="N439" s="302" t="s">
        <v>24</v>
      </c>
      <c r="O439" s="302"/>
      <c r="P439" s="302"/>
    </row>
    <row r="440" spans="1:20" x14ac:dyDescent="0.25">
      <c r="A440" s="5" t="s">
        <v>26</v>
      </c>
      <c r="B440" s="5" t="s">
        <v>2</v>
      </c>
      <c r="C440" s="5" t="s">
        <v>3</v>
      </c>
      <c r="D440" s="5" t="s">
        <v>4</v>
      </c>
      <c r="E440" s="5" t="s">
        <v>5</v>
      </c>
      <c r="F440" s="5" t="s">
        <v>31</v>
      </c>
      <c r="G440" s="5" t="s">
        <v>7</v>
      </c>
      <c r="H440" s="5"/>
      <c r="I440" s="5" t="s">
        <v>33</v>
      </c>
      <c r="J440" s="76"/>
      <c r="L440" s="5" t="s">
        <v>26</v>
      </c>
      <c r="M440" s="5" t="s">
        <v>2</v>
      </c>
      <c r="N440" s="5" t="s">
        <v>3</v>
      </c>
      <c r="O440" s="5" t="s">
        <v>4</v>
      </c>
      <c r="P440" s="5" t="s">
        <v>5</v>
      </c>
      <c r="Q440" s="5" t="s">
        <v>31</v>
      </c>
      <c r="R440" s="5" t="s">
        <v>7</v>
      </c>
      <c r="S440" s="5"/>
      <c r="T440" s="5" t="s">
        <v>33</v>
      </c>
    </row>
    <row r="441" spans="1:20" x14ac:dyDescent="0.25">
      <c r="A441" s="7"/>
      <c r="B441" s="8"/>
      <c r="C441" s="8"/>
      <c r="D441" s="8"/>
      <c r="E441" s="8"/>
      <c r="F441" s="8"/>
      <c r="G441" s="14"/>
      <c r="H441" s="14"/>
      <c r="I441" s="14"/>
      <c r="J441" s="77"/>
      <c r="L441" s="7"/>
      <c r="M441" s="8"/>
      <c r="N441" s="8"/>
      <c r="O441" s="8"/>
      <c r="P441" s="8"/>
      <c r="Q441" s="8"/>
      <c r="R441" s="14"/>
      <c r="S441" s="14"/>
      <c r="T441" s="14"/>
    </row>
    <row r="442" spans="1:20" x14ac:dyDescent="0.25">
      <c r="A442" s="7"/>
      <c r="B442" s="8"/>
      <c r="C442" s="8"/>
      <c r="D442" s="8"/>
      <c r="E442" s="8"/>
      <c r="F442" s="8"/>
      <c r="G442" s="14"/>
      <c r="H442" s="14"/>
      <c r="I442" s="14"/>
      <c r="J442" s="77"/>
      <c r="L442" s="7"/>
      <c r="M442" s="8"/>
      <c r="N442" s="8"/>
      <c r="O442" s="8"/>
      <c r="P442" s="8"/>
      <c r="Q442" s="8"/>
      <c r="R442" s="14"/>
      <c r="S442" s="14"/>
      <c r="T442" s="14"/>
    </row>
    <row r="443" spans="1:20" x14ac:dyDescent="0.25">
      <c r="A443" s="7"/>
      <c r="B443" s="8"/>
      <c r="C443" s="8"/>
      <c r="D443" s="8"/>
      <c r="E443" s="8"/>
      <c r="F443" s="8"/>
      <c r="G443" s="14"/>
      <c r="H443" s="14"/>
      <c r="I443" s="14"/>
      <c r="J443" s="77"/>
      <c r="L443" s="7"/>
      <c r="M443" s="8"/>
      <c r="N443" s="8"/>
      <c r="O443" s="8"/>
      <c r="P443" s="8"/>
      <c r="Q443" s="8"/>
      <c r="R443" s="14"/>
      <c r="S443" s="14"/>
      <c r="T443" s="14"/>
    </row>
    <row r="444" spans="1:20" x14ac:dyDescent="0.25">
      <c r="A444" s="7"/>
      <c r="B444" s="8"/>
      <c r="C444" s="8"/>
      <c r="D444" s="8"/>
      <c r="E444" s="8"/>
      <c r="F444" s="8"/>
      <c r="G444" s="14"/>
      <c r="H444" s="14"/>
      <c r="I444" s="14"/>
      <c r="J444" s="77"/>
      <c r="L444" s="7"/>
      <c r="M444" s="8"/>
      <c r="N444" s="8"/>
      <c r="O444" s="8"/>
      <c r="P444" s="8"/>
      <c r="Q444" s="8"/>
      <c r="R444" s="14"/>
      <c r="S444" s="14"/>
      <c r="T444" s="14"/>
    </row>
    <row r="445" spans="1:20" x14ac:dyDescent="0.25">
      <c r="A445" s="37"/>
      <c r="B445" s="38"/>
      <c r="C445" s="38"/>
      <c r="D445" s="38"/>
      <c r="E445" s="38"/>
      <c r="F445" s="38"/>
      <c r="G445" s="39"/>
      <c r="H445" s="39"/>
      <c r="I445" s="39"/>
      <c r="J445" s="78"/>
      <c r="L445" s="37"/>
      <c r="M445" s="38"/>
      <c r="N445" s="38"/>
      <c r="O445" s="38"/>
      <c r="P445" s="38"/>
      <c r="Q445" s="38"/>
      <c r="R445" s="39"/>
      <c r="S445" s="39"/>
      <c r="T445" s="39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78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78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78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8"/>
      <c r="C449" s="38"/>
      <c r="D449" s="38"/>
      <c r="E449" s="38"/>
      <c r="F449" s="38"/>
      <c r="G449" s="39"/>
      <c r="H449" s="39"/>
      <c r="I449" s="39"/>
      <c r="J449" s="78"/>
      <c r="L449" s="37"/>
      <c r="M449" s="38"/>
      <c r="N449" s="38"/>
      <c r="O449" s="38"/>
      <c r="P449" s="38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78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78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78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78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78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78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8"/>
      <c r="C456" s="38"/>
      <c r="D456" s="38"/>
      <c r="E456" s="38"/>
      <c r="F456" s="38"/>
      <c r="G456" s="39"/>
      <c r="H456" s="39"/>
      <c r="I456" s="39"/>
      <c r="J456" s="78"/>
      <c r="L456" s="37"/>
      <c r="M456" s="38"/>
      <c r="N456" s="38"/>
      <c r="O456" s="38"/>
      <c r="P456" s="38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78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8"/>
      <c r="C458" s="38"/>
      <c r="D458" s="38"/>
      <c r="E458" s="38"/>
      <c r="F458" s="38"/>
      <c r="G458" s="39"/>
      <c r="H458" s="39"/>
      <c r="I458" s="39"/>
      <c r="J458" s="78"/>
      <c r="L458" s="37"/>
      <c r="M458" s="38"/>
      <c r="N458" s="38"/>
      <c r="O458" s="38"/>
      <c r="P458" s="38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78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78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7"/>
      <c r="C461" s="37"/>
      <c r="D461" s="37"/>
      <c r="E461" s="37"/>
      <c r="F461" s="38"/>
      <c r="G461" s="39"/>
      <c r="H461" s="39"/>
      <c r="I461" s="39"/>
      <c r="J461" s="78"/>
      <c r="L461" s="37"/>
      <c r="M461" s="37"/>
      <c r="N461" s="37"/>
      <c r="O461" s="37"/>
      <c r="P461" s="37"/>
      <c r="Q461" s="38"/>
      <c r="R461" s="39"/>
      <c r="S461" s="39"/>
      <c r="T461" s="39"/>
    </row>
    <row r="462" spans="1:20" x14ac:dyDescent="0.25">
      <c r="A462" s="37"/>
      <c r="B462" s="38"/>
      <c r="C462" s="38"/>
      <c r="D462" s="38"/>
      <c r="E462" s="38"/>
      <c r="F462" s="38"/>
      <c r="G462" s="39"/>
      <c r="H462" s="39"/>
      <c r="I462" s="39"/>
      <c r="J462" s="78"/>
      <c r="L462" s="37"/>
      <c r="M462" s="38"/>
      <c r="N462" s="38"/>
      <c r="O462" s="38"/>
      <c r="P462" s="38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78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78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78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37"/>
      <c r="B466" s="38"/>
      <c r="C466" s="38"/>
      <c r="D466" s="38"/>
      <c r="E466" s="38"/>
      <c r="F466" s="38"/>
      <c r="G466" s="39"/>
      <c r="H466" s="39"/>
      <c r="I466" s="39"/>
      <c r="J466" s="78"/>
      <c r="L466" s="37"/>
      <c r="M466" s="38"/>
      <c r="N466" s="38"/>
      <c r="O466" s="38"/>
      <c r="P466" s="38"/>
      <c r="Q466" s="38"/>
      <c r="R466" s="39"/>
      <c r="S466" s="39"/>
      <c r="T466" s="39"/>
    </row>
    <row r="467" spans="1:20" x14ac:dyDescent="0.25">
      <c r="A467" s="37"/>
      <c r="B467" s="38"/>
      <c r="C467" s="38"/>
      <c r="D467" s="38"/>
      <c r="E467" s="38"/>
      <c r="F467" s="38"/>
      <c r="G467" s="39"/>
      <c r="H467" s="39"/>
      <c r="I467" s="39"/>
      <c r="J467" s="78"/>
      <c r="L467" s="37"/>
      <c r="M467" s="38"/>
      <c r="N467" s="38"/>
      <c r="O467" s="38"/>
      <c r="P467" s="38"/>
      <c r="Q467" s="38"/>
      <c r="R467" s="39"/>
      <c r="S467" s="39"/>
      <c r="T467" s="39"/>
    </row>
    <row r="468" spans="1:20" x14ac:dyDescent="0.25">
      <c r="A468" s="37"/>
      <c r="B468" s="38"/>
      <c r="C468" s="38"/>
      <c r="D468" s="38"/>
      <c r="E468" s="38"/>
      <c r="F468" s="38"/>
      <c r="G468" s="39"/>
      <c r="H468" s="39"/>
      <c r="I468" s="39"/>
      <c r="J468" s="78"/>
      <c r="L468" s="37"/>
      <c r="M468" s="38"/>
      <c r="N468" s="38"/>
      <c r="O468" s="38"/>
      <c r="P468" s="38"/>
      <c r="Q468" s="38"/>
      <c r="R468" s="39"/>
      <c r="S468" s="39"/>
      <c r="T468" s="39"/>
    </row>
    <row r="469" spans="1:20" x14ac:dyDescent="0.25">
      <c r="A469" s="37"/>
      <c r="B469" s="38"/>
      <c r="C469" s="38"/>
      <c r="D469" s="38"/>
      <c r="E469" s="38"/>
      <c r="F469" s="38"/>
      <c r="G469" s="39"/>
      <c r="H469" s="39"/>
      <c r="I469" s="39"/>
      <c r="J469" s="78"/>
      <c r="L469" s="37"/>
      <c r="M469" s="38"/>
      <c r="N469" s="38"/>
      <c r="O469" s="38"/>
      <c r="P469" s="38"/>
      <c r="Q469" s="38"/>
      <c r="R469" s="39"/>
      <c r="S469" s="39"/>
      <c r="T469" s="39"/>
    </row>
    <row r="470" spans="1:20" x14ac:dyDescent="0.25">
      <c r="A470" s="37"/>
      <c r="B470" s="38"/>
      <c r="C470" s="38"/>
      <c r="D470" s="38"/>
      <c r="E470" s="38"/>
      <c r="F470" s="38"/>
      <c r="G470" s="39"/>
      <c r="H470" s="39"/>
      <c r="I470" s="39"/>
      <c r="J470" s="78"/>
      <c r="L470" s="37"/>
      <c r="M470" s="38"/>
      <c r="N470" s="38"/>
      <c r="O470" s="38"/>
      <c r="P470" s="38"/>
      <c r="Q470" s="38"/>
      <c r="R470" s="39"/>
      <c r="S470" s="39"/>
      <c r="T470" s="39"/>
    </row>
    <row r="471" spans="1:20" x14ac:dyDescent="0.25">
      <c r="A471" s="37"/>
      <c r="B471" s="38"/>
      <c r="C471" s="38"/>
      <c r="D471" s="38"/>
      <c r="E471" s="38"/>
      <c r="F471" s="38"/>
      <c r="G471" s="39"/>
      <c r="H471" s="39"/>
      <c r="I471" s="39"/>
      <c r="J471" s="78"/>
      <c r="L471" s="37"/>
      <c r="M471" s="38"/>
      <c r="N471" s="38"/>
      <c r="O471" s="38"/>
      <c r="P471" s="38"/>
      <c r="Q471" s="38"/>
      <c r="R471" s="39"/>
      <c r="S471" s="39"/>
      <c r="T471" s="39"/>
    </row>
    <row r="472" spans="1:20" x14ac:dyDescent="0.25">
      <c r="A472" s="37"/>
      <c r="B472" s="38"/>
      <c r="C472" s="38"/>
      <c r="D472" s="38"/>
      <c r="E472" s="38"/>
      <c r="F472" s="38"/>
      <c r="G472" s="39"/>
      <c r="H472" s="39"/>
      <c r="I472" s="39"/>
      <c r="J472" s="78"/>
      <c r="L472" s="37"/>
      <c r="M472" s="38"/>
      <c r="N472" s="38"/>
      <c r="O472" s="38"/>
      <c r="P472" s="38"/>
      <c r="Q472" s="38"/>
      <c r="R472" s="39"/>
      <c r="S472" s="39"/>
      <c r="T472" s="39"/>
    </row>
    <row r="473" spans="1:20" x14ac:dyDescent="0.25">
      <c r="A473" s="37"/>
      <c r="B473" s="38"/>
      <c r="C473" s="38"/>
      <c r="D473" s="38"/>
      <c r="E473" s="38"/>
      <c r="F473" s="38"/>
      <c r="G473" s="39"/>
      <c r="H473" s="39"/>
      <c r="I473" s="39"/>
      <c r="J473" s="78"/>
      <c r="L473" s="37"/>
      <c r="M473" s="38"/>
      <c r="N473" s="38"/>
      <c r="O473" s="38"/>
      <c r="P473" s="38"/>
      <c r="Q473" s="38"/>
      <c r="R473" s="39"/>
      <c r="S473" s="39"/>
      <c r="T473" s="39"/>
    </row>
    <row r="474" spans="1:20" x14ac:dyDescent="0.25">
      <c r="A474" s="37"/>
      <c r="B474" s="38"/>
      <c r="C474" s="38"/>
      <c r="D474" s="38"/>
      <c r="E474" s="38"/>
      <c r="F474" s="38"/>
      <c r="G474" s="39"/>
      <c r="H474" s="39"/>
      <c r="I474" s="39"/>
      <c r="J474" s="78"/>
      <c r="L474" s="37"/>
      <c r="M474" s="38"/>
      <c r="N474" s="38"/>
      <c r="O474" s="38"/>
      <c r="P474" s="38"/>
      <c r="Q474" s="38"/>
      <c r="R474" s="39"/>
      <c r="S474" s="39"/>
      <c r="T474" s="39"/>
    </row>
    <row r="475" spans="1:20" x14ac:dyDescent="0.25">
      <c r="A475" s="37"/>
      <c r="B475" s="38"/>
      <c r="C475" s="38"/>
      <c r="D475" s="38"/>
      <c r="E475" s="38"/>
      <c r="F475" s="38"/>
      <c r="G475" s="39"/>
      <c r="H475" s="39"/>
      <c r="I475" s="39"/>
      <c r="J475" s="78"/>
      <c r="L475" s="37"/>
      <c r="M475" s="38"/>
      <c r="N475" s="38"/>
      <c r="O475" s="38"/>
      <c r="P475" s="38"/>
      <c r="Q475" s="38"/>
      <c r="R475" s="39"/>
      <c r="S475" s="39"/>
      <c r="T475" s="39"/>
    </row>
    <row r="476" spans="1:20" x14ac:dyDescent="0.25">
      <c r="A476" s="37"/>
      <c r="B476" s="38"/>
      <c r="C476" s="38"/>
      <c r="D476" s="38"/>
      <c r="E476" s="38"/>
      <c r="F476" s="38"/>
      <c r="G476" s="39"/>
      <c r="H476" s="39"/>
      <c r="I476" s="39"/>
      <c r="J476" s="78"/>
      <c r="L476" s="37"/>
      <c r="M476" s="38"/>
      <c r="N476" s="38"/>
      <c r="O476" s="38"/>
      <c r="P476" s="38"/>
      <c r="Q476" s="38"/>
      <c r="R476" s="39"/>
      <c r="S476" s="39"/>
      <c r="T476" s="39"/>
    </row>
    <row r="477" spans="1:20" x14ac:dyDescent="0.25">
      <c r="A477" s="37"/>
      <c r="B477" s="38"/>
      <c r="C477" s="38"/>
      <c r="D477" s="38"/>
      <c r="E477" s="38"/>
      <c r="F477" s="38"/>
      <c r="G477" s="39"/>
      <c r="H477" s="39"/>
      <c r="I477" s="39"/>
      <c r="J477" s="78"/>
      <c r="L477" s="37"/>
      <c r="M477" s="38"/>
      <c r="N477" s="38"/>
      <c r="O477" s="38"/>
      <c r="P477" s="38"/>
      <c r="Q477" s="38"/>
      <c r="R477" s="39"/>
      <c r="S477" s="39"/>
      <c r="T477" s="39"/>
    </row>
    <row r="478" spans="1:20" x14ac:dyDescent="0.25">
      <c r="A478" s="37"/>
      <c r="B478" s="38"/>
      <c r="C478" s="38"/>
      <c r="D478" s="38"/>
      <c r="E478" s="38"/>
      <c r="F478" s="38"/>
      <c r="G478" s="39"/>
      <c r="H478" s="39"/>
      <c r="I478" s="39"/>
      <c r="J478" s="78"/>
      <c r="L478" s="37"/>
      <c r="M478" s="38"/>
      <c r="N478" s="38"/>
      <c r="O478" s="38"/>
      <c r="P478" s="38"/>
      <c r="Q478" s="38"/>
      <c r="R478" s="39"/>
      <c r="S478" s="39"/>
      <c r="T478" s="39"/>
    </row>
    <row r="479" spans="1:20" x14ac:dyDescent="0.25">
      <c r="A479" s="37"/>
      <c r="B479" s="38"/>
      <c r="C479" s="38"/>
      <c r="D479" s="38"/>
      <c r="E479" s="38"/>
      <c r="F479" s="38"/>
      <c r="G479" s="39"/>
      <c r="H479" s="39"/>
      <c r="I479" s="39"/>
      <c r="J479" s="78"/>
      <c r="L479" s="37"/>
      <c r="M479" s="38"/>
      <c r="N479" s="38"/>
      <c r="O479" s="38"/>
      <c r="P479" s="38"/>
      <c r="Q479" s="38"/>
      <c r="R479" s="39"/>
      <c r="S479" s="39"/>
      <c r="T479" s="39"/>
    </row>
    <row r="480" spans="1:20" x14ac:dyDescent="0.25">
      <c r="A480" s="37"/>
      <c r="B480" s="37"/>
      <c r="C480" s="37"/>
      <c r="D480" s="37"/>
      <c r="E480" s="37"/>
      <c r="F480" s="38"/>
      <c r="G480" s="39"/>
      <c r="H480" s="39"/>
      <c r="I480" s="39"/>
      <c r="J480" s="78"/>
      <c r="L480" s="37"/>
      <c r="M480" s="37"/>
      <c r="N480" s="37"/>
      <c r="O480" s="37"/>
      <c r="P480" s="37"/>
      <c r="Q480" s="38"/>
      <c r="R480" s="39"/>
      <c r="S480" s="39"/>
      <c r="T480" s="39"/>
    </row>
    <row r="481" spans="1:20" x14ac:dyDescent="0.25">
      <c r="A481" s="37"/>
      <c r="B481" s="38"/>
      <c r="C481" s="38"/>
      <c r="D481" s="38"/>
      <c r="E481" s="38"/>
      <c r="F481" s="38"/>
      <c r="G481" s="39"/>
      <c r="H481" s="39"/>
      <c r="I481" s="39"/>
      <c r="J481" s="78"/>
      <c r="L481" s="37"/>
      <c r="M481" s="38"/>
      <c r="N481" s="38"/>
      <c r="O481" s="38"/>
      <c r="P481" s="38"/>
      <c r="Q481" s="38"/>
      <c r="R481" s="39"/>
      <c r="S481" s="39"/>
      <c r="T481" s="39"/>
    </row>
    <row r="482" spans="1:20" x14ac:dyDescent="0.25">
      <c r="A482" s="37"/>
      <c r="B482" s="37"/>
      <c r="C482" s="37"/>
      <c r="D482" s="37"/>
      <c r="E482" s="37"/>
      <c r="F482" s="38"/>
      <c r="G482" s="39"/>
      <c r="H482" s="39"/>
      <c r="I482" s="39"/>
      <c r="J482" s="78"/>
      <c r="L482" s="37"/>
      <c r="M482" s="37"/>
      <c r="N482" s="37"/>
      <c r="O482" s="37"/>
      <c r="P482" s="37"/>
      <c r="Q482" s="38"/>
      <c r="R482" s="39"/>
      <c r="S482" s="39"/>
      <c r="T482" s="39"/>
    </row>
    <row r="483" spans="1:20" x14ac:dyDescent="0.25">
      <c r="A483" s="37"/>
      <c r="B483" s="38"/>
      <c r="C483" s="38"/>
      <c r="D483" s="38"/>
      <c r="E483" s="38"/>
      <c r="F483" s="38"/>
      <c r="G483" s="39"/>
      <c r="H483" s="39"/>
      <c r="I483" s="39"/>
      <c r="J483" s="78"/>
      <c r="L483" s="37"/>
      <c r="M483" s="38"/>
      <c r="N483" s="38"/>
      <c r="O483" s="38"/>
      <c r="P483" s="38"/>
      <c r="Q483" s="38"/>
      <c r="R483" s="39"/>
      <c r="S483" s="39"/>
      <c r="T483" s="39"/>
    </row>
    <row r="484" spans="1:20" x14ac:dyDescent="0.25">
      <c r="A484" s="37"/>
      <c r="B484" s="38"/>
      <c r="C484" s="38"/>
      <c r="D484" s="38"/>
      <c r="E484" s="38"/>
      <c r="F484" s="38"/>
      <c r="G484" s="39"/>
      <c r="H484" s="39"/>
      <c r="I484" s="39"/>
      <c r="J484" s="78"/>
      <c r="L484" s="37"/>
      <c r="M484" s="38"/>
      <c r="N484" s="38"/>
      <c r="O484" s="38"/>
      <c r="P484" s="38"/>
      <c r="Q484" s="38"/>
      <c r="R484" s="39"/>
      <c r="S484" s="39"/>
      <c r="T484" s="39"/>
    </row>
    <row r="485" spans="1:20" x14ac:dyDescent="0.25">
      <c r="A485" s="37"/>
      <c r="B485" s="38"/>
      <c r="C485" s="38"/>
      <c r="D485" s="38"/>
      <c r="E485" s="38"/>
      <c r="F485" s="38"/>
      <c r="G485" s="39"/>
      <c r="H485" s="39"/>
      <c r="I485" s="39"/>
      <c r="J485" s="78"/>
      <c r="L485" s="37"/>
      <c r="M485" s="38"/>
      <c r="N485" s="38"/>
      <c r="O485" s="38"/>
      <c r="P485" s="38"/>
      <c r="Q485" s="38"/>
      <c r="R485" s="39"/>
      <c r="S485" s="39"/>
      <c r="T485" s="39"/>
    </row>
    <row r="486" spans="1:20" x14ac:dyDescent="0.25">
      <c r="A486" s="37"/>
      <c r="B486" s="38"/>
      <c r="C486" s="38"/>
      <c r="D486" s="38"/>
      <c r="E486" s="38"/>
      <c r="F486" s="38"/>
      <c r="G486" s="39"/>
      <c r="H486" s="39"/>
      <c r="I486" s="39"/>
      <c r="J486" s="78"/>
      <c r="L486" s="37"/>
      <c r="M486" s="38"/>
      <c r="N486" s="38"/>
      <c r="O486" s="38"/>
      <c r="P486" s="38"/>
      <c r="Q486" s="38"/>
      <c r="R486" s="39"/>
      <c r="S486" s="39"/>
      <c r="T486" s="39"/>
    </row>
    <row r="487" spans="1:20" x14ac:dyDescent="0.25">
      <c r="A487" s="37"/>
      <c r="B487" s="38"/>
      <c r="C487" s="38"/>
      <c r="D487" s="38"/>
      <c r="E487" s="38"/>
      <c r="F487" s="38"/>
      <c r="G487" s="39"/>
      <c r="H487" s="39"/>
      <c r="I487" s="39"/>
      <c r="J487" s="78"/>
      <c r="L487" s="37"/>
      <c r="M487" s="38"/>
      <c r="N487" s="38"/>
      <c r="O487" s="38"/>
      <c r="P487" s="38"/>
      <c r="Q487" s="38"/>
      <c r="R487" s="39"/>
      <c r="S487" s="39"/>
      <c r="T487" s="39"/>
    </row>
    <row r="488" spans="1:20" x14ac:dyDescent="0.25">
      <c r="A488" s="37"/>
      <c r="B488" s="38"/>
      <c r="C488" s="38"/>
      <c r="D488" s="38"/>
      <c r="E488" s="38"/>
      <c r="F488" s="38"/>
      <c r="G488" s="39"/>
      <c r="H488" s="39"/>
      <c r="I488" s="39"/>
      <c r="J488" s="78"/>
      <c r="L488" s="37"/>
      <c r="M488" s="38"/>
      <c r="N488" s="38"/>
      <c r="O488" s="38"/>
      <c r="P488" s="38"/>
      <c r="Q488" s="38"/>
      <c r="R488" s="39"/>
      <c r="S488" s="39"/>
      <c r="T488" s="39"/>
    </row>
    <row r="489" spans="1:20" x14ac:dyDescent="0.25">
      <c r="A489" s="37"/>
      <c r="B489" s="38"/>
      <c r="C489" s="38"/>
      <c r="D489" s="38"/>
      <c r="E489" s="38"/>
      <c r="F489" s="38"/>
      <c r="G489" s="39"/>
      <c r="H489" s="39"/>
      <c r="I489" s="39"/>
      <c r="J489" s="78"/>
      <c r="L489" s="37"/>
      <c r="M489" s="38"/>
      <c r="N489" s="38"/>
      <c r="O489" s="38"/>
      <c r="P489" s="38"/>
      <c r="Q489" s="38"/>
      <c r="R489" s="39"/>
      <c r="S489" s="39"/>
      <c r="T489" s="39"/>
    </row>
    <row r="490" spans="1:20" x14ac:dyDescent="0.25">
      <c r="A490" s="7"/>
      <c r="B490" s="8"/>
      <c r="C490" s="8"/>
      <c r="D490" s="8"/>
      <c r="E490" s="8"/>
      <c r="F490" s="8"/>
      <c r="G490" s="14"/>
      <c r="H490" s="14"/>
      <c r="I490" s="14"/>
      <c r="J490" s="77"/>
      <c r="L490" s="7"/>
      <c r="M490" s="8"/>
      <c r="N490" s="8"/>
      <c r="O490" s="8"/>
      <c r="P490" s="8"/>
      <c r="Q490" s="8"/>
      <c r="R490" s="14"/>
      <c r="S490" s="14"/>
      <c r="T490" s="14"/>
    </row>
    <row r="491" spans="1:20" x14ac:dyDescent="0.25">
      <c r="A491" s="7"/>
      <c r="B491" s="8"/>
      <c r="C491" s="8"/>
      <c r="D491" s="8"/>
      <c r="E491" s="8"/>
      <c r="F491" s="8"/>
      <c r="G491" s="14"/>
      <c r="H491" s="14"/>
      <c r="I491" s="14"/>
      <c r="J491" s="77"/>
      <c r="L491" s="7"/>
      <c r="M491" s="8"/>
      <c r="N491" s="8"/>
      <c r="O491" s="8"/>
      <c r="P491" s="8"/>
      <c r="Q491" s="8"/>
      <c r="R491" s="14"/>
      <c r="S491" s="14"/>
      <c r="T491" s="14"/>
    </row>
    <row r="492" spans="1:20" x14ac:dyDescent="0.25">
      <c r="A492" s="28"/>
      <c r="B492" s="8"/>
      <c r="C492" s="8"/>
      <c r="D492" s="8"/>
      <c r="E492" s="8"/>
      <c r="F492" s="8"/>
      <c r="G492" s="14"/>
      <c r="H492" s="14"/>
      <c r="I492" s="14"/>
      <c r="J492" s="77"/>
      <c r="L492" s="28"/>
      <c r="M492" s="8"/>
      <c r="N492" s="8"/>
      <c r="O492" s="8"/>
      <c r="P492" s="8"/>
      <c r="Q492" s="8"/>
      <c r="R492" s="14"/>
      <c r="S492" s="14"/>
      <c r="T492" s="14"/>
    </row>
    <row r="493" spans="1:20" x14ac:dyDescent="0.25">
      <c r="A493" s="28"/>
      <c r="B493" s="8"/>
      <c r="C493" s="8"/>
      <c r="D493" s="8"/>
      <c r="E493" s="8"/>
      <c r="F493" s="8"/>
      <c r="G493" s="14"/>
      <c r="H493" s="14"/>
      <c r="I493" s="14"/>
      <c r="J493" s="77"/>
      <c r="L493" s="28"/>
      <c r="M493" s="8"/>
      <c r="N493" s="8"/>
      <c r="O493" s="8"/>
      <c r="P493" s="8"/>
      <c r="Q493" s="8"/>
      <c r="R493" s="14"/>
      <c r="S493" s="14"/>
      <c r="T493" s="14"/>
    </row>
    <row r="494" spans="1:20" x14ac:dyDescent="0.25">
      <c r="A494" s="28"/>
      <c r="B494" s="8"/>
      <c r="C494" s="8"/>
      <c r="D494" s="8"/>
      <c r="E494" s="8"/>
      <c r="F494" s="8"/>
      <c r="G494" s="14"/>
      <c r="H494" s="14"/>
      <c r="I494" s="14"/>
      <c r="J494" s="77"/>
      <c r="L494" s="28"/>
      <c r="M494" s="8"/>
      <c r="N494" s="8"/>
      <c r="O494" s="8"/>
      <c r="P494" s="8"/>
      <c r="Q494" s="8"/>
      <c r="R494" s="14"/>
      <c r="S494" s="14"/>
      <c r="T494" s="14"/>
    </row>
    <row r="495" spans="1:20" x14ac:dyDescent="0.25">
      <c r="A495" s="28"/>
      <c r="B495" s="8"/>
      <c r="C495" s="8"/>
      <c r="D495" s="8"/>
      <c r="E495" s="8"/>
      <c r="F495" s="8"/>
      <c r="G495" s="14"/>
      <c r="H495" s="14"/>
      <c r="I495" s="14"/>
      <c r="J495" s="77"/>
      <c r="L495" s="28"/>
      <c r="M495" s="8"/>
      <c r="N495" s="8"/>
      <c r="O495" s="8"/>
      <c r="P495" s="8"/>
      <c r="Q495" s="8"/>
      <c r="R495" s="14"/>
      <c r="S495" s="14"/>
      <c r="T495" s="14"/>
    </row>
    <row r="496" spans="1:20" x14ac:dyDescent="0.25">
      <c r="A496" s="28"/>
      <c r="B496" s="8"/>
      <c r="C496" s="8"/>
      <c r="D496" s="8"/>
      <c r="E496" s="8"/>
      <c r="F496" s="8"/>
      <c r="G496" s="14"/>
      <c r="H496" s="14"/>
      <c r="I496" s="14"/>
      <c r="J496" s="77"/>
      <c r="L496" s="28"/>
      <c r="M496" s="8"/>
      <c r="N496" s="8"/>
      <c r="O496" s="8"/>
      <c r="P496" s="8"/>
      <c r="Q496" s="8"/>
      <c r="R496" s="14"/>
      <c r="S496" s="14"/>
      <c r="T496" s="14"/>
    </row>
    <row r="497" spans="1:20" x14ac:dyDescent="0.25">
      <c r="A497" s="28"/>
      <c r="B497" s="8"/>
      <c r="C497" s="8"/>
      <c r="D497" s="8"/>
      <c r="E497" s="8"/>
      <c r="F497" s="8"/>
      <c r="G497" s="14"/>
      <c r="H497" s="14"/>
      <c r="I497" s="14"/>
      <c r="J497" s="77"/>
      <c r="L497" s="28"/>
      <c r="M497" s="8"/>
      <c r="N497" s="8"/>
      <c r="O497" s="8"/>
      <c r="P497" s="8"/>
      <c r="Q497" s="8"/>
      <c r="R497" s="14"/>
      <c r="S497" s="14"/>
      <c r="T497" s="14"/>
    </row>
    <row r="498" spans="1:20" x14ac:dyDescent="0.25">
      <c r="A498" s="8"/>
      <c r="B498" s="8"/>
      <c r="C498" s="8"/>
      <c r="D498" s="8"/>
      <c r="E498" s="8"/>
      <c r="F498" s="8"/>
      <c r="G498" s="14"/>
      <c r="H498" s="14"/>
      <c r="I498" s="14"/>
      <c r="J498" s="77"/>
      <c r="L498" s="8"/>
      <c r="M498" s="8"/>
      <c r="N498" s="8"/>
      <c r="O498" s="8"/>
      <c r="P498" s="8"/>
      <c r="Q498" s="8"/>
      <c r="R498" s="14"/>
      <c r="S498" s="14"/>
      <c r="T498" s="14"/>
    </row>
    <row r="499" spans="1:20" x14ac:dyDescent="0.25">
      <c r="A499" s="8"/>
      <c r="B499" s="8"/>
      <c r="C499" s="8"/>
      <c r="D499" s="8"/>
      <c r="E499" s="8"/>
      <c r="F499" s="12" t="s">
        <v>14</v>
      </c>
      <c r="G499" s="13">
        <f>SUM(G441:G498)</f>
        <v>0</v>
      </c>
      <c r="H499" s="14"/>
      <c r="I499" s="16">
        <f>SUM(I441:I498)</f>
        <v>0</v>
      </c>
      <c r="J499" s="79"/>
      <c r="L499" s="8"/>
      <c r="M499" s="8"/>
      <c r="N499" s="8"/>
      <c r="O499" s="8"/>
      <c r="P499" s="8"/>
      <c r="Q499" s="12" t="s">
        <v>14</v>
      </c>
      <c r="R499" s="13">
        <f>SUM(R441:R498)</f>
        <v>0</v>
      </c>
      <c r="S499" s="14"/>
      <c r="T499" s="16">
        <f>SUM(T441:T498)</f>
        <v>0</v>
      </c>
    </row>
    <row r="500" spans="1:20" x14ac:dyDescent="0.25">
      <c r="A500" s="8"/>
      <c r="B500" s="8"/>
      <c r="C500" s="8"/>
      <c r="D500" s="8"/>
      <c r="E500" s="8"/>
      <c r="F500" s="12" t="s">
        <v>35</v>
      </c>
      <c r="G500" s="13">
        <f>G499*0.97</f>
        <v>0</v>
      </c>
      <c r="H500" s="14"/>
      <c r="I500" s="14"/>
      <c r="J500" s="77"/>
      <c r="L500" s="8"/>
      <c r="M500" s="8"/>
      <c r="N500" s="8"/>
      <c r="O500" s="8"/>
      <c r="P500" s="8"/>
      <c r="Q500" s="12" t="s">
        <v>35</v>
      </c>
      <c r="R500" s="13">
        <f>R499*0.97</f>
        <v>0</v>
      </c>
      <c r="S500" s="14"/>
      <c r="T500" s="14"/>
    </row>
    <row r="501" spans="1:20" x14ac:dyDescent="0.25">
      <c r="A501" s="8"/>
      <c r="B501" s="8"/>
      <c r="C501" s="8"/>
      <c r="D501" s="8"/>
      <c r="E501" s="303" t="s">
        <v>18</v>
      </c>
      <c r="F501" s="304"/>
      <c r="G501" s="304"/>
      <c r="H501" s="305"/>
      <c r="I501" s="30">
        <f>G500-I499</f>
        <v>0</v>
      </c>
      <c r="J501" s="80"/>
      <c r="L501" s="8"/>
      <c r="M501" s="8"/>
      <c r="N501" s="8"/>
      <c r="O501" s="8"/>
      <c r="P501" s="303" t="s">
        <v>18</v>
      </c>
      <c r="Q501" s="304"/>
      <c r="R501" s="304"/>
      <c r="S501" s="305"/>
      <c r="T501" s="30">
        <f>R500-T499</f>
        <v>0</v>
      </c>
    </row>
    <row r="502" spans="1:20" x14ac:dyDescent="0.25">
      <c r="A502" s="8"/>
      <c r="B502" s="8"/>
      <c r="C502" s="8"/>
      <c r="D502" s="8"/>
      <c r="E502" s="8"/>
      <c r="F502" s="8"/>
      <c r="G502" s="14"/>
      <c r="H502" s="14"/>
      <c r="I502" s="14"/>
      <c r="J502" s="77"/>
      <c r="L502" s="8"/>
      <c r="M502" s="8"/>
      <c r="N502" s="8"/>
      <c r="O502" s="8"/>
      <c r="P502" s="8"/>
      <c r="Q502" s="8"/>
      <c r="R502" s="14"/>
      <c r="S502" s="14"/>
      <c r="T502" s="14"/>
    </row>
    <row r="503" spans="1:20" x14ac:dyDescent="0.25">
      <c r="G503" s="36"/>
      <c r="H503" s="36"/>
    </row>
  </sheetData>
  <mergeCells count="29">
    <mergeCell ref="W84:X85"/>
    <mergeCell ref="C1:E1"/>
    <mergeCell ref="E63:H63"/>
    <mergeCell ref="N1:P1"/>
    <mergeCell ref="P63:S63"/>
    <mergeCell ref="C69:E69"/>
    <mergeCell ref="N69:P69"/>
    <mergeCell ref="E131:H131"/>
    <mergeCell ref="P131:S131"/>
    <mergeCell ref="C137:E137"/>
    <mergeCell ref="N137:P137"/>
    <mergeCell ref="E199:H199"/>
    <mergeCell ref="P199:S199"/>
    <mergeCell ref="C205:E205"/>
    <mergeCell ref="N205:P205"/>
    <mergeCell ref="E279:H279"/>
    <mergeCell ref="P279:S279"/>
    <mergeCell ref="C287:E287"/>
    <mergeCell ref="N287:P287"/>
    <mergeCell ref="C439:E439"/>
    <mergeCell ref="N439:P439"/>
    <mergeCell ref="E501:H501"/>
    <mergeCell ref="P501:S501"/>
    <mergeCell ref="E361:H361"/>
    <mergeCell ref="P361:S361"/>
    <mergeCell ref="C370:E370"/>
    <mergeCell ref="N370:P370"/>
    <mergeCell ref="E432:H432"/>
    <mergeCell ref="P432:S432"/>
  </mergeCells>
  <phoneticPr fontId="20" type="noConversion"/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 tint="0.79998168889431442"/>
  </sheetPr>
  <dimension ref="A1:S127"/>
  <sheetViews>
    <sheetView topLeftCell="A86" workbookViewId="0">
      <selection activeCell="J98" sqref="J98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5" x14ac:dyDescent="0.45">
      <c r="C1" s="307" t="s">
        <v>24</v>
      </c>
      <c r="D1" s="307"/>
      <c r="E1" s="307"/>
      <c r="M1" s="307" t="s">
        <v>87</v>
      </c>
      <c r="N1" s="307"/>
      <c r="O1" s="307"/>
    </row>
    <row r="2" spans="1:19" x14ac:dyDescent="0.25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x14ac:dyDescent="0.25">
      <c r="A3" s="58"/>
      <c r="B3" s="58"/>
      <c r="C3" s="58"/>
      <c r="D3" s="58"/>
      <c r="E3" s="58"/>
      <c r="F3" s="58"/>
      <c r="G3" s="58"/>
      <c r="H3" s="58"/>
      <c r="I3" s="58"/>
      <c r="K3" s="81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x14ac:dyDescent="0.25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x14ac:dyDescent="0.25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x14ac:dyDescent="0.25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x14ac:dyDescent="0.25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x14ac:dyDescent="0.25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x14ac:dyDescent="0.25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x14ac:dyDescent="0.25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x14ac:dyDescent="0.25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x14ac:dyDescent="0.25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x14ac:dyDescent="0.25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x14ac:dyDescent="0.25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x14ac:dyDescent="0.25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x14ac:dyDescent="0.25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x14ac:dyDescent="0.25">
      <c r="A17" s="8"/>
      <c r="B17" s="8"/>
      <c r="C17" s="8"/>
      <c r="D17" s="8"/>
      <c r="E17" s="303" t="s">
        <v>18</v>
      </c>
      <c r="F17" s="304"/>
      <c r="G17" s="304"/>
      <c r="H17" s="305"/>
      <c r="I17" s="30">
        <f>G16-I15</f>
        <v>0</v>
      </c>
      <c r="K17" s="8"/>
      <c r="L17" s="8"/>
      <c r="M17" s="8"/>
      <c r="N17" s="8"/>
      <c r="O17" s="303" t="s">
        <v>18</v>
      </c>
      <c r="P17" s="304"/>
      <c r="Q17" s="304"/>
      <c r="R17" s="305"/>
      <c r="S17" s="30">
        <f>Q16-S15</f>
        <v>13.5</v>
      </c>
    </row>
    <row r="18" spans="1:19" x14ac:dyDescent="0.25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x14ac:dyDescent="0.25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5" x14ac:dyDescent="0.45">
      <c r="C22" s="307" t="s">
        <v>88</v>
      </c>
      <c r="D22" s="307"/>
      <c r="E22" s="307"/>
      <c r="M22" s="307" t="s">
        <v>89</v>
      </c>
      <c r="N22" s="307"/>
      <c r="O22" s="307"/>
    </row>
    <row r="23" spans="1:19" x14ac:dyDescent="0.25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x14ac:dyDescent="0.25">
      <c r="A24" s="113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x14ac:dyDescent="0.25">
      <c r="A25" s="113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x14ac:dyDescent="0.25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x14ac:dyDescent="0.25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x14ac:dyDescent="0.25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x14ac:dyDescent="0.25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x14ac:dyDescent="0.25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x14ac:dyDescent="0.25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x14ac:dyDescent="0.25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x14ac:dyDescent="0.25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x14ac:dyDescent="0.25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x14ac:dyDescent="0.25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x14ac:dyDescent="0.25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x14ac:dyDescent="0.25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x14ac:dyDescent="0.25">
      <c r="A38" s="8"/>
      <c r="B38" s="8"/>
      <c r="C38" s="8"/>
      <c r="D38" s="8"/>
      <c r="E38" s="303" t="s">
        <v>18</v>
      </c>
      <c r="F38" s="304"/>
      <c r="G38" s="304"/>
      <c r="H38" s="305"/>
      <c r="I38" s="30">
        <f>G37-I36</f>
        <v>21.700000000000045</v>
      </c>
      <c r="K38" s="8"/>
      <c r="L38" s="8"/>
      <c r="M38" s="8"/>
      <c r="N38" s="8"/>
      <c r="O38" s="303" t="s">
        <v>18</v>
      </c>
      <c r="P38" s="304"/>
      <c r="Q38" s="304"/>
      <c r="R38" s="305"/>
      <c r="S38" s="30">
        <f>Q37-S36</f>
        <v>0</v>
      </c>
    </row>
    <row r="39" spans="1:19" x14ac:dyDescent="0.25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x14ac:dyDescent="0.25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307" t="s">
        <v>97</v>
      </c>
      <c r="D43" s="307"/>
      <c r="E43" s="307"/>
      <c r="M43" s="307" t="s">
        <v>91</v>
      </c>
      <c r="N43" s="307"/>
      <c r="O43" s="307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113">
        <v>45104</v>
      </c>
      <c r="L45" s="58" t="s">
        <v>656</v>
      </c>
      <c r="M45" s="58" t="s">
        <v>168</v>
      </c>
      <c r="N45" s="58" t="s">
        <v>657</v>
      </c>
      <c r="O45" s="58" t="s">
        <v>658</v>
      </c>
      <c r="P45" s="58">
        <v>8990</v>
      </c>
      <c r="Q45" s="58">
        <v>700</v>
      </c>
      <c r="R45" s="58">
        <v>604</v>
      </c>
      <c r="S45" s="58">
        <v>580</v>
      </c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113">
        <v>45104</v>
      </c>
      <c r="L46" s="58" t="s">
        <v>659</v>
      </c>
      <c r="M46" s="58" t="s">
        <v>660</v>
      </c>
      <c r="N46" s="58" t="s">
        <v>657</v>
      </c>
      <c r="O46" s="58" t="s">
        <v>658</v>
      </c>
      <c r="P46" s="58"/>
      <c r="Q46" s="58">
        <v>700</v>
      </c>
      <c r="R46" s="58">
        <v>604</v>
      </c>
      <c r="S46" s="58">
        <v>580</v>
      </c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1400</v>
      </c>
      <c r="R57" s="8"/>
      <c r="S57" s="40">
        <f>SUM(S45:S56)</f>
        <v>1160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1386</v>
      </c>
      <c r="R58" s="8"/>
      <c r="S58" s="8"/>
    </row>
    <row r="59" spans="1:19" x14ac:dyDescent="0.25">
      <c r="A59" s="8"/>
      <c r="B59" s="8"/>
      <c r="C59" s="8"/>
      <c r="D59" s="8"/>
      <c r="E59" s="303" t="s">
        <v>18</v>
      </c>
      <c r="F59" s="304"/>
      <c r="G59" s="304"/>
      <c r="H59" s="305"/>
      <c r="I59" s="30">
        <f>G58-I57</f>
        <v>0</v>
      </c>
      <c r="K59" s="8"/>
      <c r="L59" s="8"/>
      <c r="M59" s="8"/>
      <c r="N59" s="8"/>
      <c r="O59" s="303" t="s">
        <v>18</v>
      </c>
      <c r="P59" s="304"/>
      <c r="Q59" s="304"/>
      <c r="R59" s="305"/>
      <c r="S59" s="30">
        <f>Q58-S57</f>
        <v>226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307" t="s">
        <v>92</v>
      </c>
      <c r="D66" s="307"/>
      <c r="E66" s="307"/>
      <c r="M66" s="307" t="s">
        <v>93</v>
      </c>
      <c r="N66" s="307"/>
      <c r="O66" s="307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113">
        <v>45112</v>
      </c>
      <c r="B68" s="58" t="s">
        <v>571</v>
      </c>
      <c r="C68" s="58" t="s">
        <v>126</v>
      </c>
      <c r="D68" s="58" t="s">
        <v>308</v>
      </c>
      <c r="E68" s="58" t="s">
        <v>131</v>
      </c>
      <c r="F68" s="58">
        <v>2269</v>
      </c>
      <c r="G68" s="58">
        <v>180</v>
      </c>
      <c r="H68" s="58">
        <v>628</v>
      </c>
      <c r="I68" s="58">
        <v>170</v>
      </c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180</v>
      </c>
      <c r="H80" s="8"/>
      <c r="I80" s="40">
        <f>SUM(I68:I79)</f>
        <v>170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178.2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303" t="s">
        <v>18</v>
      </c>
      <c r="F82" s="304"/>
      <c r="G82" s="304"/>
      <c r="H82" s="305"/>
      <c r="I82" s="30">
        <f>G81-I80</f>
        <v>8.1999999999999886</v>
      </c>
      <c r="K82" s="8"/>
      <c r="L82" s="8"/>
      <c r="M82" s="8"/>
      <c r="N82" s="8"/>
      <c r="O82" s="303" t="s">
        <v>18</v>
      </c>
      <c r="P82" s="304"/>
      <c r="Q82" s="304"/>
      <c r="R82" s="305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307" t="s">
        <v>94</v>
      </c>
      <c r="D88" s="307"/>
      <c r="E88" s="307"/>
      <c r="M88" s="307" t="s">
        <v>99</v>
      </c>
      <c r="N88" s="307"/>
      <c r="O88" s="307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303" t="s">
        <v>18</v>
      </c>
      <c r="F104" s="304"/>
      <c r="G104" s="304"/>
      <c r="H104" s="305"/>
      <c r="I104" s="30">
        <f>G103-I102</f>
        <v>0</v>
      </c>
      <c r="K104" s="8"/>
      <c r="L104" s="8"/>
      <c r="M104" s="8"/>
      <c r="N104" s="8"/>
      <c r="O104" s="303" t="s">
        <v>18</v>
      </c>
      <c r="P104" s="304"/>
      <c r="Q104" s="304"/>
      <c r="R104" s="305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307" t="s">
        <v>96</v>
      </c>
      <c r="D109" s="307"/>
      <c r="E109" s="307"/>
      <c r="M109" s="307" t="s">
        <v>0</v>
      </c>
      <c r="N109" s="307"/>
      <c r="O109" s="307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303" t="s">
        <v>18</v>
      </c>
      <c r="F125" s="304"/>
      <c r="G125" s="304"/>
      <c r="H125" s="305"/>
      <c r="I125" s="30">
        <f>G124-I123</f>
        <v>0</v>
      </c>
      <c r="K125" s="8"/>
      <c r="L125" s="8"/>
      <c r="M125" s="8"/>
      <c r="N125" s="8"/>
      <c r="O125" s="303" t="s">
        <v>18</v>
      </c>
      <c r="P125" s="304"/>
      <c r="Q125" s="304"/>
      <c r="R125" s="305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C1:E1"/>
    <mergeCell ref="E17:H17"/>
    <mergeCell ref="M1:O1"/>
    <mergeCell ref="O17:R17"/>
    <mergeCell ref="C22:E22"/>
    <mergeCell ref="M22:O22"/>
    <mergeCell ref="E38:H38"/>
    <mergeCell ref="O38:R38"/>
    <mergeCell ref="C43:E43"/>
    <mergeCell ref="M43:O43"/>
    <mergeCell ref="E59:H59"/>
    <mergeCell ref="O59:R59"/>
    <mergeCell ref="C66:E66"/>
    <mergeCell ref="M66:O66"/>
    <mergeCell ref="E82:H82"/>
    <mergeCell ref="O82:R82"/>
    <mergeCell ref="C88:E88"/>
    <mergeCell ref="M88:O88"/>
    <mergeCell ref="E104:H104"/>
    <mergeCell ref="O104:R104"/>
    <mergeCell ref="C109:E109"/>
    <mergeCell ref="M109:O109"/>
    <mergeCell ref="E125:H125"/>
    <mergeCell ref="O125:R125"/>
  </mergeCells>
  <pageMargins left="0.7" right="0.7" top="0.75" bottom="0.75" header="0.3" footer="0.3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8" tint="0.59999389629810485"/>
  </sheetPr>
  <dimension ref="A1:AF108"/>
  <sheetViews>
    <sheetView topLeftCell="A73" zoomScaleNormal="100" workbookViewId="0">
      <selection activeCell="A81" sqref="A81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23" max="23" width="12.85546875" customWidth="1"/>
    <col min="30" max="30" width="17.28515625" customWidth="1"/>
  </cols>
  <sheetData>
    <row r="1" spans="1:21" ht="26.25" x14ac:dyDescent="0.4">
      <c r="C1" s="302" t="s">
        <v>24</v>
      </c>
      <c r="D1" s="302"/>
      <c r="E1" s="302"/>
      <c r="N1" s="302" t="s">
        <v>87</v>
      </c>
      <c r="O1" s="302"/>
      <c r="P1" s="302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x14ac:dyDescent="0.25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4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x14ac:dyDescent="0.25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x14ac:dyDescent="0.25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75" x14ac:dyDescent="0.25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x14ac:dyDescent="0.25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x14ac:dyDescent="0.25">
      <c r="A15" s="7"/>
      <c r="B15" s="8"/>
      <c r="C15" s="8"/>
      <c r="D15" s="8"/>
      <c r="E15" s="8"/>
      <c r="F15" s="295" t="s">
        <v>18</v>
      </c>
      <c r="G15" s="296"/>
      <c r="H15" s="296"/>
      <c r="I15" s="297"/>
      <c r="J15" s="30">
        <f>G14-J13</f>
        <v>28.199999999999989</v>
      </c>
      <c r="L15" s="7"/>
      <c r="M15" s="8"/>
      <c r="N15" s="8"/>
      <c r="O15" s="8"/>
      <c r="P15" s="8"/>
      <c r="Q15" s="295" t="s">
        <v>18</v>
      </c>
      <c r="R15" s="296"/>
      <c r="S15" s="296"/>
      <c r="T15" s="297"/>
      <c r="U15" s="30">
        <f>R14-U13</f>
        <v>56.399999999999977</v>
      </c>
    </row>
    <row r="16" spans="1:21" x14ac:dyDescent="0.25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6.25" x14ac:dyDescent="0.4">
      <c r="C20" s="302" t="s">
        <v>88</v>
      </c>
      <c r="D20" s="302"/>
      <c r="E20" s="302"/>
      <c r="N20" s="302" t="s">
        <v>89</v>
      </c>
      <c r="O20" s="302"/>
      <c r="P20" s="302"/>
    </row>
    <row r="21" spans="1:30" x14ac:dyDescent="0.25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x14ac:dyDescent="0.25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x14ac:dyDescent="0.25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588</v>
      </c>
      <c r="U23" s="8">
        <v>160</v>
      </c>
      <c r="W23" s="1"/>
    </row>
    <row r="24" spans="1:30" x14ac:dyDescent="0.25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588</v>
      </c>
      <c r="U24" s="8">
        <v>160</v>
      </c>
      <c r="W24" s="1"/>
    </row>
    <row r="25" spans="1:30" x14ac:dyDescent="0.25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588</v>
      </c>
      <c r="U25" s="8">
        <v>160</v>
      </c>
      <c r="W25" s="1"/>
    </row>
    <row r="26" spans="1:30" x14ac:dyDescent="0.25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75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x14ac:dyDescent="0.25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32" x14ac:dyDescent="0.25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32" x14ac:dyDescent="0.25">
      <c r="A34" s="7"/>
      <c r="B34" s="8"/>
      <c r="C34" s="8"/>
      <c r="D34" s="8"/>
      <c r="E34" s="8"/>
      <c r="F34" s="295" t="s">
        <v>18</v>
      </c>
      <c r="G34" s="296"/>
      <c r="H34" s="296"/>
      <c r="I34" s="297"/>
      <c r="J34" s="30">
        <f>G33-J32</f>
        <v>18.199999999999989</v>
      </c>
      <c r="L34" s="7"/>
      <c r="M34" s="8"/>
      <c r="N34" s="8"/>
      <c r="O34" s="8"/>
      <c r="P34" s="8"/>
      <c r="Q34" s="295" t="s">
        <v>18</v>
      </c>
      <c r="R34" s="296"/>
      <c r="S34" s="296"/>
      <c r="T34" s="297"/>
      <c r="U34" s="30">
        <f>R33-U32</f>
        <v>72.799999999999955</v>
      </c>
    </row>
    <row r="38" spans="1:32" ht="26.25" x14ac:dyDescent="0.4">
      <c r="C38" s="302" t="s">
        <v>97</v>
      </c>
      <c r="D38" s="302"/>
      <c r="E38" s="302"/>
      <c r="N38" s="302" t="s">
        <v>91</v>
      </c>
      <c r="O38" s="302"/>
      <c r="P38" s="302"/>
    </row>
    <row r="39" spans="1:32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 t="s">
        <v>411</v>
      </c>
      <c r="U39" s="5" t="s">
        <v>32</v>
      </c>
      <c r="W39" s="64"/>
      <c r="X39" s="64"/>
      <c r="Y39" s="64"/>
      <c r="Z39" s="64"/>
      <c r="AA39" s="64"/>
      <c r="AB39" s="64"/>
      <c r="AC39" s="64"/>
      <c r="AD39" s="64"/>
      <c r="AE39" s="64"/>
      <c r="AF39" s="64"/>
    </row>
    <row r="40" spans="1:32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>
        <v>45082</v>
      </c>
      <c r="M40" s="8" t="s">
        <v>123</v>
      </c>
      <c r="N40" s="8" t="s">
        <v>141</v>
      </c>
      <c r="O40" s="8" t="s">
        <v>333</v>
      </c>
      <c r="P40" s="8" t="s">
        <v>511</v>
      </c>
      <c r="Q40" s="8"/>
      <c r="R40" s="8">
        <v>180</v>
      </c>
      <c r="S40" s="8"/>
      <c r="T40" s="31">
        <v>571</v>
      </c>
      <c r="U40" s="8">
        <v>160</v>
      </c>
      <c r="W40" s="1"/>
    </row>
    <row r="41" spans="1:32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>
        <v>45085</v>
      </c>
      <c r="M41" s="8" t="s">
        <v>344</v>
      </c>
      <c r="N41" s="8" t="s">
        <v>181</v>
      </c>
      <c r="O41" s="8" t="s">
        <v>333</v>
      </c>
      <c r="P41" s="8" t="s">
        <v>511</v>
      </c>
      <c r="Q41" s="8"/>
      <c r="R41" s="8">
        <v>180</v>
      </c>
      <c r="S41" s="8"/>
      <c r="T41" s="31">
        <v>585</v>
      </c>
      <c r="U41" s="8">
        <v>160</v>
      </c>
      <c r="W41" s="1"/>
    </row>
    <row r="42" spans="1:32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>
        <v>45085</v>
      </c>
      <c r="M42" s="8" t="s">
        <v>125</v>
      </c>
      <c r="N42" s="8" t="s">
        <v>133</v>
      </c>
      <c r="O42" s="8" t="s">
        <v>327</v>
      </c>
      <c r="P42" s="8" t="s">
        <v>260</v>
      </c>
      <c r="Q42" s="8"/>
      <c r="R42" s="8">
        <v>180</v>
      </c>
      <c r="S42" s="8"/>
      <c r="T42" s="31">
        <v>585</v>
      </c>
      <c r="U42" s="8">
        <v>160</v>
      </c>
    </row>
    <row r="43" spans="1:32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>
        <v>45093</v>
      </c>
      <c r="M43" s="8" t="s">
        <v>570</v>
      </c>
      <c r="N43" s="8" t="s">
        <v>126</v>
      </c>
      <c r="O43" s="8" t="s">
        <v>327</v>
      </c>
      <c r="P43" s="8" t="s">
        <v>131</v>
      </c>
      <c r="Q43" s="8">
        <v>21045</v>
      </c>
      <c r="R43" s="8">
        <v>180</v>
      </c>
      <c r="S43" s="8"/>
      <c r="T43" s="31">
        <v>600</v>
      </c>
      <c r="U43" s="8">
        <v>160</v>
      </c>
    </row>
    <row r="44" spans="1:32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>
        <v>45093</v>
      </c>
      <c r="M44" s="8" t="s">
        <v>119</v>
      </c>
      <c r="N44" s="8" t="s">
        <v>122</v>
      </c>
      <c r="O44" s="8" t="s">
        <v>327</v>
      </c>
      <c r="P44" s="8" t="s">
        <v>131</v>
      </c>
      <c r="Q44" s="8"/>
      <c r="R44" s="8">
        <v>180</v>
      </c>
      <c r="S44" s="8"/>
      <c r="T44" s="31">
        <v>600</v>
      </c>
      <c r="U44" s="8">
        <v>160</v>
      </c>
    </row>
    <row r="45" spans="1:32" x14ac:dyDescent="0.25">
      <c r="A45" s="7">
        <v>45076</v>
      </c>
      <c r="B45" s="8" t="s">
        <v>125</v>
      </c>
      <c r="C45" s="8" t="s">
        <v>544</v>
      </c>
      <c r="D45" s="8" t="s">
        <v>61</v>
      </c>
      <c r="E45" s="8" t="s">
        <v>260</v>
      </c>
      <c r="F45" s="8"/>
      <c r="G45" s="8">
        <v>180</v>
      </c>
      <c r="H45" s="8"/>
      <c r="I45" s="31">
        <v>571</v>
      </c>
      <c r="J45" s="8">
        <v>160</v>
      </c>
      <c r="L45" s="7">
        <v>45096</v>
      </c>
      <c r="M45" s="8" t="s">
        <v>240</v>
      </c>
      <c r="N45" s="8" t="s">
        <v>109</v>
      </c>
      <c r="O45" s="8" t="s">
        <v>333</v>
      </c>
      <c r="P45" s="8" t="s">
        <v>511</v>
      </c>
      <c r="Q45" s="8"/>
      <c r="R45" s="8">
        <v>180</v>
      </c>
      <c r="S45" s="8"/>
      <c r="T45" s="31">
        <v>600</v>
      </c>
      <c r="U45" s="8">
        <v>160</v>
      </c>
    </row>
    <row r="46" spans="1:32" ht="15.75" x14ac:dyDescent="0.25">
      <c r="A46" s="7">
        <v>45076</v>
      </c>
      <c r="B46" s="8" t="s">
        <v>341</v>
      </c>
      <c r="C46" s="8" t="s">
        <v>129</v>
      </c>
      <c r="D46" s="8" t="s">
        <v>327</v>
      </c>
      <c r="E46" s="8" t="s">
        <v>260</v>
      </c>
      <c r="F46" s="8"/>
      <c r="G46" s="8">
        <v>230</v>
      </c>
      <c r="H46" s="8"/>
      <c r="I46" s="31">
        <v>571</v>
      </c>
      <c r="J46" s="8">
        <v>210</v>
      </c>
      <c r="K46" s="34"/>
      <c r="L46" s="7">
        <v>45103</v>
      </c>
      <c r="M46" s="8" t="s">
        <v>570</v>
      </c>
      <c r="N46" s="8" t="s">
        <v>126</v>
      </c>
      <c r="O46" s="8" t="s">
        <v>327</v>
      </c>
      <c r="P46" s="8" t="s">
        <v>260</v>
      </c>
      <c r="Q46" s="8"/>
      <c r="R46" s="8">
        <v>180</v>
      </c>
      <c r="S46" s="8"/>
      <c r="T46" s="31">
        <v>614</v>
      </c>
      <c r="U46" s="8">
        <v>160</v>
      </c>
    </row>
    <row r="47" spans="1:32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32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SUM(G40:G49)</f>
        <v>1310</v>
      </c>
      <c r="H50" s="13"/>
      <c r="I50" s="32"/>
      <c r="J50" s="13">
        <f>SUM(J40:J49)</f>
        <v>1170</v>
      </c>
      <c r="L50" s="7"/>
      <c r="M50" s="8"/>
      <c r="N50" s="8"/>
      <c r="O50" s="8"/>
      <c r="P50" s="8"/>
      <c r="Q50" s="13" t="s">
        <v>14</v>
      </c>
      <c r="R50" s="13">
        <f>SUM(R40:R49)</f>
        <v>1260</v>
      </c>
      <c r="S50" s="13"/>
      <c r="T50" s="32"/>
      <c r="U50" s="13">
        <f>SUM(U40:U49)</f>
        <v>1120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1296.9000000000001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1247.4000000000001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295" t="s">
        <v>18</v>
      </c>
      <c r="G52" s="296"/>
      <c r="H52" s="296"/>
      <c r="I52" s="297"/>
      <c r="J52" s="30">
        <f>G51-J50</f>
        <v>126.90000000000009</v>
      </c>
      <c r="L52" s="7"/>
      <c r="M52" s="8"/>
      <c r="N52" s="8"/>
      <c r="O52" s="8"/>
      <c r="P52" s="8"/>
      <c r="Q52" s="295" t="s">
        <v>18</v>
      </c>
      <c r="R52" s="296"/>
      <c r="S52" s="296"/>
      <c r="T52" s="297"/>
      <c r="U52" s="30">
        <f>R51-U50</f>
        <v>127.40000000000009</v>
      </c>
    </row>
    <row r="57" spans="1:21" ht="26.25" x14ac:dyDescent="0.4">
      <c r="C57" s="302" t="s">
        <v>92</v>
      </c>
      <c r="D57" s="302"/>
      <c r="E57" s="302"/>
      <c r="N57" s="302" t="s">
        <v>93</v>
      </c>
      <c r="O57" s="302"/>
      <c r="P57" s="302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 t="s">
        <v>10</v>
      </c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 t="s">
        <v>452</v>
      </c>
      <c r="U58" s="5" t="s">
        <v>32</v>
      </c>
    </row>
    <row r="59" spans="1:21" x14ac:dyDescent="0.25">
      <c r="A59" s="7">
        <v>45112</v>
      </c>
      <c r="B59" s="8" t="s">
        <v>135</v>
      </c>
      <c r="C59" s="8" t="s">
        <v>544</v>
      </c>
      <c r="D59" s="8" t="s">
        <v>179</v>
      </c>
      <c r="E59" s="8" t="s">
        <v>61</v>
      </c>
      <c r="F59" s="8"/>
      <c r="G59" s="8">
        <v>180</v>
      </c>
      <c r="H59" s="8"/>
      <c r="I59" s="31">
        <v>614</v>
      </c>
      <c r="J59" s="8">
        <v>160</v>
      </c>
      <c r="L59" s="7">
        <v>45141</v>
      </c>
      <c r="M59" s="8" t="s">
        <v>123</v>
      </c>
      <c r="N59" s="8" t="s">
        <v>141</v>
      </c>
      <c r="O59" s="8" t="s">
        <v>243</v>
      </c>
      <c r="P59" s="8" t="s">
        <v>511</v>
      </c>
      <c r="Q59" s="8"/>
      <c r="R59" s="8">
        <v>180</v>
      </c>
      <c r="S59" s="8"/>
      <c r="T59" s="31">
        <v>649</v>
      </c>
      <c r="U59" s="8">
        <v>160</v>
      </c>
    </row>
    <row r="60" spans="1:21" x14ac:dyDescent="0.25">
      <c r="A60" s="7">
        <v>45117</v>
      </c>
      <c r="B60" s="8" t="s">
        <v>143</v>
      </c>
      <c r="C60" s="8" t="s">
        <v>144</v>
      </c>
      <c r="D60" s="8" t="s">
        <v>327</v>
      </c>
      <c r="E60" s="8" t="s">
        <v>697</v>
      </c>
      <c r="F60" s="8">
        <v>21483</v>
      </c>
      <c r="G60" s="8">
        <v>180</v>
      </c>
      <c r="H60" s="8"/>
      <c r="I60" s="31">
        <v>629</v>
      </c>
      <c r="J60" s="8">
        <v>160</v>
      </c>
      <c r="L60" s="7">
        <v>45145</v>
      </c>
      <c r="M60" s="8" t="s">
        <v>571</v>
      </c>
      <c r="N60" s="8" t="s">
        <v>126</v>
      </c>
      <c r="O60" s="8" t="s">
        <v>796</v>
      </c>
      <c r="P60" s="8" t="s">
        <v>775</v>
      </c>
      <c r="Q60" s="8">
        <v>22039</v>
      </c>
      <c r="R60" s="8">
        <v>200</v>
      </c>
      <c r="S60" s="8"/>
      <c r="T60" s="31">
        <v>654</v>
      </c>
      <c r="U60" s="8">
        <v>180</v>
      </c>
    </row>
    <row r="61" spans="1:21" x14ac:dyDescent="0.25">
      <c r="A61" s="7">
        <v>45118</v>
      </c>
      <c r="B61" s="8" t="s">
        <v>194</v>
      </c>
      <c r="C61" s="8" t="s">
        <v>139</v>
      </c>
      <c r="D61" s="8" t="s">
        <v>179</v>
      </c>
      <c r="E61" s="8" t="s">
        <v>61</v>
      </c>
      <c r="F61" s="8"/>
      <c r="G61" s="8">
        <v>180</v>
      </c>
      <c r="H61" s="8"/>
      <c r="I61" s="31">
        <v>629</v>
      </c>
      <c r="J61" s="8">
        <v>160</v>
      </c>
      <c r="L61" s="7">
        <v>45146</v>
      </c>
      <c r="M61" s="8" t="s">
        <v>710</v>
      </c>
      <c r="N61" s="8" t="s">
        <v>510</v>
      </c>
      <c r="O61" s="8" t="s">
        <v>243</v>
      </c>
      <c r="P61" s="8" t="s">
        <v>511</v>
      </c>
      <c r="Q61" s="8"/>
      <c r="R61" s="8">
        <v>180</v>
      </c>
      <c r="S61" s="8"/>
      <c r="T61" s="31">
        <v>654</v>
      </c>
      <c r="U61" s="8">
        <v>160</v>
      </c>
    </row>
    <row r="62" spans="1:21" x14ac:dyDescent="0.25">
      <c r="A62" s="7">
        <v>45119</v>
      </c>
      <c r="B62" s="8" t="s">
        <v>240</v>
      </c>
      <c r="C62" s="8" t="s">
        <v>702</v>
      </c>
      <c r="D62" s="8" t="s">
        <v>179</v>
      </c>
      <c r="E62" s="8" t="s">
        <v>697</v>
      </c>
      <c r="F62" s="8">
        <v>3824</v>
      </c>
      <c r="G62" s="8">
        <v>180</v>
      </c>
      <c r="H62" s="8"/>
      <c r="I62" s="31">
        <v>629</v>
      </c>
      <c r="J62" s="8">
        <v>160</v>
      </c>
      <c r="L62" s="7">
        <v>45154</v>
      </c>
      <c r="M62" s="8" t="s">
        <v>149</v>
      </c>
      <c r="N62" s="8" t="s">
        <v>136</v>
      </c>
      <c r="O62" s="8" t="s">
        <v>243</v>
      </c>
      <c r="P62" s="8" t="s">
        <v>511</v>
      </c>
      <c r="Q62" s="8"/>
      <c r="R62" s="8">
        <v>180</v>
      </c>
      <c r="S62" s="8"/>
      <c r="T62" s="263">
        <v>668</v>
      </c>
      <c r="U62" s="8">
        <v>160</v>
      </c>
    </row>
    <row r="63" spans="1:21" x14ac:dyDescent="0.25">
      <c r="A63" s="7">
        <v>45119</v>
      </c>
      <c r="B63" s="8" t="s">
        <v>703</v>
      </c>
      <c r="C63" s="8" t="s">
        <v>213</v>
      </c>
      <c r="D63" s="8" t="s">
        <v>327</v>
      </c>
      <c r="E63" s="8" t="s">
        <v>697</v>
      </c>
      <c r="F63" s="8">
        <v>21522</v>
      </c>
      <c r="G63" s="8">
        <v>180</v>
      </c>
      <c r="H63" s="8"/>
      <c r="I63" s="31">
        <v>629</v>
      </c>
      <c r="J63" s="8">
        <v>160</v>
      </c>
      <c r="K63" s="33"/>
      <c r="L63" s="7">
        <v>45156</v>
      </c>
      <c r="M63" s="8" t="s">
        <v>149</v>
      </c>
      <c r="N63" s="8" t="s">
        <v>136</v>
      </c>
      <c r="O63" s="8" t="s">
        <v>243</v>
      </c>
      <c r="P63" s="8" t="s">
        <v>511</v>
      </c>
      <c r="Q63" s="8"/>
      <c r="R63" s="8">
        <v>180</v>
      </c>
      <c r="S63" s="8"/>
      <c r="T63" s="263">
        <v>668</v>
      </c>
      <c r="U63" s="8">
        <v>160</v>
      </c>
    </row>
    <row r="64" spans="1:21" x14ac:dyDescent="0.25">
      <c r="A64" s="7">
        <v>45127</v>
      </c>
      <c r="B64" s="8" t="s">
        <v>194</v>
      </c>
      <c r="C64" s="8" t="s">
        <v>139</v>
      </c>
      <c r="D64" s="8" t="s">
        <v>179</v>
      </c>
      <c r="E64" s="8" t="s">
        <v>61</v>
      </c>
      <c r="F64" s="8"/>
      <c r="G64" s="8">
        <v>180</v>
      </c>
      <c r="H64" s="8"/>
      <c r="I64" s="31">
        <v>629</v>
      </c>
      <c r="J64" s="8">
        <v>160</v>
      </c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>
        <v>45133</v>
      </c>
      <c r="B65" s="8" t="s">
        <v>426</v>
      </c>
      <c r="C65" s="8" t="s">
        <v>117</v>
      </c>
      <c r="D65" s="8" t="s">
        <v>179</v>
      </c>
      <c r="E65" s="8" t="s">
        <v>61</v>
      </c>
      <c r="F65" s="8"/>
      <c r="G65" s="8">
        <v>180</v>
      </c>
      <c r="H65" s="8"/>
      <c r="I65" s="31">
        <v>649</v>
      </c>
      <c r="J65" s="8">
        <v>160</v>
      </c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>
        <v>45135</v>
      </c>
      <c r="B66" s="8" t="s">
        <v>735</v>
      </c>
      <c r="C66" s="8" t="s">
        <v>117</v>
      </c>
      <c r="D66" s="8" t="s">
        <v>327</v>
      </c>
      <c r="E66" s="8" t="s">
        <v>697</v>
      </c>
      <c r="F66" s="8"/>
      <c r="G66" s="8">
        <v>180</v>
      </c>
      <c r="H66" s="8"/>
      <c r="I66" s="31">
        <v>649</v>
      </c>
      <c r="J66" s="8">
        <v>160</v>
      </c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1440</v>
      </c>
      <c r="H69" s="13"/>
      <c r="I69" s="32"/>
      <c r="J69" s="13">
        <f>SUM(J59:J68)</f>
        <v>1280</v>
      </c>
      <c r="L69" s="7"/>
      <c r="M69" s="8"/>
      <c r="N69" s="8"/>
      <c r="O69" s="8"/>
      <c r="P69" s="8"/>
      <c r="Q69" s="13" t="s">
        <v>14</v>
      </c>
      <c r="R69" s="13">
        <f>SUM(R59:R68)</f>
        <v>920</v>
      </c>
      <c r="S69" s="13"/>
      <c r="T69" s="32"/>
      <c r="U69" s="13">
        <f>SUM(U59:U68)</f>
        <v>820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1425.6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910.8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295" t="s">
        <v>18</v>
      </c>
      <c r="G71" s="296"/>
      <c r="H71" s="296"/>
      <c r="I71" s="297"/>
      <c r="J71" s="30">
        <f>G70-J69</f>
        <v>145.59999999999991</v>
      </c>
      <c r="L71" s="7"/>
      <c r="M71" s="8"/>
      <c r="N71" s="8"/>
      <c r="O71" s="8"/>
      <c r="P71" s="8"/>
      <c r="Q71" s="295" t="s">
        <v>18</v>
      </c>
      <c r="R71" s="296"/>
      <c r="S71" s="296"/>
      <c r="T71" s="297"/>
      <c r="U71" s="30">
        <f>R70-U69</f>
        <v>90.799999999999955</v>
      </c>
    </row>
    <row r="75" spans="1:21" ht="26.25" x14ac:dyDescent="0.4">
      <c r="C75" s="302" t="s">
        <v>94</v>
      </c>
      <c r="D75" s="302"/>
      <c r="E75" s="302"/>
      <c r="N75" s="302" t="s">
        <v>99</v>
      </c>
      <c r="O75" s="302"/>
      <c r="P75" s="302"/>
    </row>
    <row r="76" spans="1:2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 t="s">
        <v>452</v>
      </c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>
        <v>45174</v>
      </c>
      <c r="B77" s="8" t="s">
        <v>423</v>
      </c>
      <c r="C77" s="8" t="s">
        <v>117</v>
      </c>
      <c r="D77" s="8" t="s">
        <v>179</v>
      </c>
      <c r="E77" s="8" t="s">
        <v>61</v>
      </c>
      <c r="F77" s="8"/>
      <c r="G77" s="8">
        <v>180</v>
      </c>
      <c r="H77" s="8"/>
      <c r="I77" s="31">
        <v>688</v>
      </c>
      <c r="J77" s="8">
        <v>160</v>
      </c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>
        <v>45177</v>
      </c>
      <c r="B78" s="8" t="s">
        <v>449</v>
      </c>
      <c r="C78" s="8" t="s">
        <v>117</v>
      </c>
      <c r="D78" s="8" t="s">
        <v>179</v>
      </c>
      <c r="E78" s="8" t="s">
        <v>61</v>
      </c>
      <c r="F78" s="8"/>
      <c r="G78" s="8">
        <v>180</v>
      </c>
      <c r="H78" s="8"/>
      <c r="I78" s="31">
        <v>688</v>
      </c>
      <c r="J78" s="8">
        <v>160</v>
      </c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>
        <v>45183</v>
      </c>
      <c r="B79" s="8" t="s">
        <v>546</v>
      </c>
      <c r="C79" s="8" t="s">
        <v>139</v>
      </c>
      <c r="D79" s="8" t="s">
        <v>179</v>
      </c>
      <c r="E79" s="8" t="s">
        <v>61</v>
      </c>
      <c r="F79" s="8"/>
      <c r="G79" s="8">
        <v>180</v>
      </c>
      <c r="H79" s="8"/>
      <c r="I79" s="31">
        <v>688</v>
      </c>
      <c r="J79" s="8">
        <v>160</v>
      </c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>
        <v>45189</v>
      </c>
      <c r="B80" s="8" t="s">
        <v>689</v>
      </c>
      <c r="C80" s="8" t="s">
        <v>122</v>
      </c>
      <c r="D80" s="8" t="s">
        <v>179</v>
      </c>
      <c r="E80" s="8" t="s">
        <v>61</v>
      </c>
      <c r="F80" s="8"/>
      <c r="G80" s="8">
        <v>180</v>
      </c>
      <c r="H80" s="8"/>
      <c r="I80" s="31">
        <v>707</v>
      </c>
      <c r="J80" s="8">
        <v>160</v>
      </c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720</v>
      </c>
      <c r="H87" s="13"/>
      <c r="I87" s="32"/>
      <c r="J87" s="13">
        <f>SUM(J77:J86)</f>
        <v>640</v>
      </c>
      <c r="L87" s="7"/>
      <c r="M87" s="8"/>
      <c r="N87" s="8"/>
      <c r="O87" s="8"/>
      <c r="P87" s="8"/>
      <c r="Q87" s="13" t="s">
        <v>14</v>
      </c>
      <c r="R87" s="13">
        <f>SUM(R77:R86)</f>
        <v>0</v>
      </c>
      <c r="S87" s="13"/>
      <c r="T87" s="32"/>
      <c r="U87" s="13">
        <f>SUM(U77:U86)</f>
        <v>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712.8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0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295" t="s">
        <v>18</v>
      </c>
      <c r="G89" s="296"/>
      <c r="H89" s="296"/>
      <c r="I89" s="297"/>
      <c r="J89" s="30">
        <f>G88-J87</f>
        <v>72.799999999999955</v>
      </c>
      <c r="L89" s="7"/>
      <c r="M89" s="8"/>
      <c r="N89" s="8"/>
      <c r="O89" s="8"/>
      <c r="P89" s="8"/>
      <c r="Q89" s="295" t="s">
        <v>18</v>
      </c>
      <c r="R89" s="296"/>
      <c r="S89" s="296"/>
      <c r="T89" s="297"/>
      <c r="U89" s="30">
        <f>R88-U87</f>
        <v>0</v>
      </c>
    </row>
    <row r="94" spans="1:21" ht="26.25" x14ac:dyDescent="0.4">
      <c r="C94" s="302" t="s">
        <v>96</v>
      </c>
      <c r="D94" s="302"/>
      <c r="E94" s="302"/>
      <c r="N94" s="302" t="s">
        <v>0</v>
      </c>
      <c r="O94" s="302"/>
      <c r="P94" s="302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/>
      <c r="B96" s="8"/>
      <c r="C96" s="8"/>
      <c r="D96" s="8"/>
      <c r="E96" s="8"/>
      <c r="F96" s="8"/>
      <c r="G96" s="8"/>
      <c r="H96" s="8"/>
      <c r="I96" s="31"/>
      <c r="J96" s="8"/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0</v>
      </c>
      <c r="H106" s="13"/>
      <c r="I106" s="32"/>
      <c r="J106" s="13">
        <f>SUM(J96:J105)</f>
        <v>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0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295" t="s">
        <v>18</v>
      </c>
      <c r="G108" s="296"/>
      <c r="H108" s="296"/>
      <c r="I108" s="297"/>
      <c r="J108" s="30">
        <f>G107-J106</f>
        <v>0</v>
      </c>
      <c r="L108" s="7"/>
      <c r="M108" s="8"/>
      <c r="N108" s="8"/>
      <c r="O108" s="8"/>
      <c r="P108" s="8"/>
      <c r="Q108" s="295" t="s">
        <v>18</v>
      </c>
      <c r="R108" s="296"/>
      <c r="S108" s="296"/>
      <c r="T108" s="297"/>
      <c r="U108" s="30">
        <f>R107-U106</f>
        <v>0</v>
      </c>
    </row>
  </sheetData>
  <mergeCells count="24">
    <mergeCell ref="C1:E1"/>
    <mergeCell ref="F15:I15"/>
    <mergeCell ref="N1:P1"/>
    <mergeCell ref="Q15:T15"/>
    <mergeCell ref="C20:E20"/>
    <mergeCell ref="N20:P20"/>
    <mergeCell ref="F34:I34"/>
    <mergeCell ref="Q34:T34"/>
    <mergeCell ref="C38:E38"/>
    <mergeCell ref="N38:P38"/>
    <mergeCell ref="F52:I52"/>
    <mergeCell ref="Q52:T52"/>
    <mergeCell ref="C57:E57"/>
    <mergeCell ref="N57:P57"/>
    <mergeCell ref="F71:I71"/>
    <mergeCell ref="Q71:T71"/>
    <mergeCell ref="C75:E75"/>
    <mergeCell ref="N75:P75"/>
    <mergeCell ref="F89:I89"/>
    <mergeCell ref="Q89:T89"/>
    <mergeCell ref="C94:E94"/>
    <mergeCell ref="N94:P94"/>
    <mergeCell ref="F108:I108"/>
    <mergeCell ref="Q108:T108"/>
  </mergeCells>
  <pageMargins left="0.7" right="0.7" top="0.75" bottom="0.75" header="0.3" footer="0.3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AF137"/>
  <sheetViews>
    <sheetView topLeftCell="B92" zoomScale="115" zoomScaleNormal="115" workbookViewId="0">
      <selection activeCell="G103" sqref="G103"/>
    </sheetView>
  </sheetViews>
  <sheetFormatPr baseColWidth="10" defaultRowHeight="15" x14ac:dyDescent="0.25"/>
  <cols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6.25" x14ac:dyDescent="0.4">
      <c r="C1" s="302" t="s">
        <v>24</v>
      </c>
      <c r="D1" s="302"/>
      <c r="E1" s="302"/>
      <c r="N1" s="302" t="s">
        <v>87</v>
      </c>
      <c r="O1" s="302"/>
      <c r="P1" s="302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x14ac:dyDescent="0.25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89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x14ac:dyDescent="0.25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89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x14ac:dyDescent="0.25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89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0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0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x14ac:dyDescent="0.25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x14ac:dyDescent="0.25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x14ac:dyDescent="0.25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x14ac:dyDescent="0.25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x14ac:dyDescent="0.25">
      <c r="A17" s="7"/>
      <c r="B17" s="8"/>
      <c r="C17" s="8"/>
      <c r="D17" s="8"/>
      <c r="E17" s="8"/>
      <c r="F17" s="303" t="s">
        <v>18</v>
      </c>
      <c r="G17" s="304"/>
      <c r="H17" s="304"/>
      <c r="I17" s="305"/>
      <c r="J17" s="30">
        <f>G16-J15</f>
        <v>48.799999999999955</v>
      </c>
      <c r="L17" s="7"/>
      <c r="M17" s="8"/>
      <c r="N17" s="8"/>
      <c r="O17" s="8"/>
      <c r="P17" s="8"/>
      <c r="Q17" s="303" t="s">
        <v>18</v>
      </c>
      <c r="R17" s="304"/>
      <c r="S17" s="304"/>
      <c r="T17" s="305"/>
      <c r="U17" s="30">
        <f>R16-U15</f>
        <v>0</v>
      </c>
    </row>
    <row r="18" spans="1:32" x14ac:dyDescent="0.25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x14ac:dyDescent="0.25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x14ac:dyDescent="0.25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6.25" x14ac:dyDescent="0.4">
      <c r="C24" s="302" t="s">
        <v>88</v>
      </c>
      <c r="D24" s="302"/>
      <c r="E24" s="302"/>
      <c r="N24" s="302" t="s">
        <v>89</v>
      </c>
      <c r="O24" s="302"/>
      <c r="P24" s="302"/>
    </row>
    <row r="25" spans="1:32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x14ac:dyDescent="0.25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593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593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x14ac:dyDescent="0.25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x14ac:dyDescent="0.25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x14ac:dyDescent="0.25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x14ac:dyDescent="0.25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x14ac:dyDescent="0.25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x14ac:dyDescent="0.25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x14ac:dyDescent="0.25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x14ac:dyDescent="0.25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x14ac:dyDescent="0.25">
      <c r="A40" s="7"/>
      <c r="B40" s="8"/>
      <c r="C40" s="8"/>
      <c r="D40" s="8"/>
      <c r="E40" s="8"/>
      <c r="F40" s="303" t="s">
        <v>18</v>
      </c>
      <c r="G40" s="304"/>
      <c r="H40" s="304"/>
      <c r="I40" s="305"/>
      <c r="J40" s="30">
        <f>G39-J38</f>
        <v>8.7999999999999972</v>
      </c>
      <c r="L40" s="7"/>
      <c r="M40" s="8"/>
      <c r="N40" s="8"/>
      <c r="O40" s="8"/>
      <c r="P40" s="8"/>
      <c r="Q40" s="303" t="s">
        <v>18</v>
      </c>
      <c r="R40" s="304"/>
      <c r="S40" s="304"/>
      <c r="T40" s="305"/>
      <c r="U40" s="30">
        <f>R39-U38</f>
        <v>26.399999999999977</v>
      </c>
    </row>
    <row r="41" spans="1:2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302" t="s">
        <v>97</v>
      </c>
      <c r="D48" s="302"/>
      <c r="E48" s="302"/>
      <c r="N48" s="302" t="s">
        <v>91</v>
      </c>
      <c r="O48" s="302"/>
      <c r="P48" s="302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 t="s">
        <v>452</v>
      </c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>
        <v>561</v>
      </c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303" t="s">
        <v>18</v>
      </c>
      <c r="G64" s="304"/>
      <c r="H64" s="304"/>
      <c r="I64" s="305"/>
      <c r="J64" s="30">
        <f>G63-J62</f>
        <v>35</v>
      </c>
      <c r="L64" s="7"/>
      <c r="M64" s="8"/>
      <c r="N64" s="8"/>
      <c r="O64" s="8"/>
      <c r="P64" s="8"/>
      <c r="Q64" s="303" t="s">
        <v>18</v>
      </c>
      <c r="R64" s="304"/>
      <c r="S64" s="304"/>
      <c r="T64" s="305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302" t="s">
        <v>92</v>
      </c>
      <c r="D71" s="302"/>
      <c r="E71" s="302"/>
      <c r="N71" s="302" t="s">
        <v>93</v>
      </c>
      <c r="O71" s="302"/>
      <c r="P71" s="302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 t="s">
        <v>739</v>
      </c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>
        <v>45112</v>
      </c>
      <c r="B73" s="8" t="s">
        <v>149</v>
      </c>
      <c r="C73" s="8" t="s">
        <v>133</v>
      </c>
      <c r="D73" s="8" t="s">
        <v>407</v>
      </c>
      <c r="E73" s="8" t="s">
        <v>127</v>
      </c>
      <c r="F73" s="8">
        <v>65351</v>
      </c>
      <c r="G73" s="14">
        <v>120</v>
      </c>
      <c r="H73" s="8"/>
      <c r="I73" s="236">
        <v>638</v>
      </c>
      <c r="J73" s="14">
        <v>110</v>
      </c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>
        <v>45118</v>
      </c>
      <c r="B74" s="8" t="s">
        <v>236</v>
      </c>
      <c r="C74" s="8" t="s">
        <v>283</v>
      </c>
      <c r="D74" s="8" t="s">
        <v>407</v>
      </c>
      <c r="E74" s="8" t="s">
        <v>127</v>
      </c>
      <c r="F74" s="8">
        <v>65448</v>
      </c>
      <c r="G74" s="14">
        <v>120</v>
      </c>
      <c r="H74" s="8"/>
      <c r="I74" s="236">
        <v>638</v>
      </c>
      <c r="J74" s="14">
        <v>110</v>
      </c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14"/>
      <c r="H75" s="8"/>
      <c r="I75" s="31"/>
      <c r="J75" s="14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240</v>
      </c>
      <c r="H85" s="13"/>
      <c r="I85" s="32"/>
      <c r="J85" s="13">
        <f>SUM(J73:J84)</f>
        <v>220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237.6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303" t="s">
        <v>18</v>
      </c>
      <c r="G87" s="304"/>
      <c r="H87" s="304"/>
      <c r="I87" s="305"/>
      <c r="J87" s="30">
        <f>G86-J85</f>
        <v>17.599999999999994</v>
      </c>
      <c r="L87" s="7"/>
      <c r="M87" s="8"/>
      <c r="N87" s="8"/>
      <c r="O87" s="8"/>
      <c r="P87" s="8"/>
      <c r="Q87" s="303" t="s">
        <v>18</v>
      </c>
      <c r="R87" s="304"/>
      <c r="S87" s="304"/>
      <c r="T87" s="305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302" t="s">
        <v>94</v>
      </c>
      <c r="D95" s="302"/>
      <c r="E95" s="302"/>
      <c r="N95" s="302" t="s">
        <v>99</v>
      </c>
      <c r="O95" s="302"/>
      <c r="P95" s="302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>
        <v>45180</v>
      </c>
      <c r="B97" s="8" t="s">
        <v>879</v>
      </c>
      <c r="C97" s="8" t="s">
        <v>109</v>
      </c>
      <c r="D97" s="8" t="s">
        <v>880</v>
      </c>
      <c r="E97" s="8" t="s">
        <v>881</v>
      </c>
      <c r="F97" s="8">
        <v>47468</v>
      </c>
      <c r="G97" s="8">
        <v>140</v>
      </c>
      <c r="H97" s="8">
        <v>47468</v>
      </c>
      <c r="I97" s="263">
        <v>685</v>
      </c>
      <c r="J97" s="8">
        <v>130</v>
      </c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140</v>
      </c>
      <c r="H109" s="13"/>
      <c r="I109" s="32"/>
      <c r="J109" s="13">
        <f>SUM(J97:J108)</f>
        <v>130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138.6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303" t="s">
        <v>18</v>
      </c>
      <c r="G111" s="304"/>
      <c r="H111" s="304"/>
      <c r="I111" s="305"/>
      <c r="J111" s="30">
        <f>G110-J109</f>
        <v>8.5999999999999943</v>
      </c>
      <c r="L111" s="7"/>
      <c r="M111" s="8"/>
      <c r="N111" s="8"/>
      <c r="O111" s="8"/>
      <c r="P111" s="8"/>
      <c r="Q111" s="303" t="s">
        <v>18</v>
      </c>
      <c r="R111" s="304"/>
      <c r="S111" s="304"/>
      <c r="T111" s="305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302" t="s">
        <v>100</v>
      </c>
      <c r="D118" s="302"/>
      <c r="E118" s="302"/>
      <c r="N118" s="302" t="s">
        <v>0</v>
      </c>
      <c r="O118" s="302"/>
      <c r="P118" s="302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/>
      <c r="B120" s="8"/>
      <c r="C120" s="8"/>
      <c r="D120" s="8"/>
      <c r="E120" s="8"/>
      <c r="F120" s="8"/>
      <c r="G120" s="8"/>
      <c r="H120" s="8"/>
      <c r="I120" s="31"/>
      <c r="J120" s="8"/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/>
      <c r="B121" s="8"/>
      <c r="C121" s="8"/>
      <c r="D121" s="8"/>
      <c r="E121" s="8"/>
      <c r="F121" s="8"/>
      <c r="G121" s="8"/>
      <c r="H121" s="8"/>
      <c r="I121" s="31"/>
      <c r="J121" s="8"/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/>
      <c r="B122" s="8"/>
      <c r="C122" s="8"/>
      <c r="D122" s="8"/>
      <c r="E122" s="8"/>
      <c r="F122" s="8"/>
      <c r="G122" s="8"/>
      <c r="H122" s="8"/>
      <c r="I122" s="31"/>
      <c r="J122" s="8"/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/>
      <c r="B123" s="8"/>
      <c r="C123" s="8"/>
      <c r="D123" s="8"/>
      <c r="E123" s="8"/>
      <c r="F123" s="8"/>
      <c r="G123" s="8"/>
      <c r="H123" s="8"/>
      <c r="I123" s="31"/>
      <c r="J123" s="8"/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/>
      <c r="B124" s="8"/>
      <c r="C124" s="8"/>
      <c r="D124" s="8"/>
      <c r="E124" s="8"/>
      <c r="F124" s="8"/>
      <c r="G124" s="8"/>
      <c r="H124" s="8"/>
      <c r="I124" s="31"/>
      <c r="J124" s="8"/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/>
      <c r="B125" s="8"/>
      <c r="C125" s="8"/>
      <c r="D125" s="8"/>
      <c r="E125" s="8"/>
      <c r="F125" s="8"/>
      <c r="G125" s="8"/>
      <c r="H125" s="8"/>
      <c r="I125" s="31"/>
      <c r="J125" s="8"/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0</v>
      </c>
      <c r="H132" s="13"/>
      <c r="I132" s="32"/>
      <c r="J132" s="13">
        <f>SUM(J120:J131)</f>
        <v>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0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303" t="s">
        <v>18</v>
      </c>
      <c r="G134" s="304"/>
      <c r="H134" s="304"/>
      <c r="I134" s="305"/>
      <c r="J134" s="30">
        <f>G133-J132</f>
        <v>0</v>
      </c>
      <c r="L134" s="7"/>
      <c r="M134" s="8"/>
      <c r="N134" s="8"/>
      <c r="O134" s="8"/>
      <c r="P134" s="8"/>
      <c r="Q134" s="303" t="s">
        <v>18</v>
      </c>
      <c r="R134" s="304"/>
      <c r="S134" s="304"/>
      <c r="T134" s="305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C1:E1"/>
    <mergeCell ref="F17:I17"/>
    <mergeCell ref="N1:P1"/>
    <mergeCell ref="Q17:T17"/>
    <mergeCell ref="C24:E24"/>
    <mergeCell ref="N24:P24"/>
    <mergeCell ref="F40:I40"/>
    <mergeCell ref="Q40:T40"/>
    <mergeCell ref="C48:E48"/>
    <mergeCell ref="N48:P48"/>
    <mergeCell ref="F64:I64"/>
    <mergeCell ref="Q64:T64"/>
    <mergeCell ref="C71:E71"/>
    <mergeCell ref="N71:P71"/>
    <mergeCell ref="F87:I87"/>
    <mergeCell ref="Q87:T87"/>
    <mergeCell ref="C95:E95"/>
    <mergeCell ref="N95:P95"/>
    <mergeCell ref="F111:I111"/>
    <mergeCell ref="Q111:T111"/>
    <mergeCell ref="C118:E118"/>
    <mergeCell ref="N118:P118"/>
    <mergeCell ref="F134:I134"/>
    <mergeCell ref="Q134:T13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29</vt:i4>
      </vt:variant>
    </vt:vector>
  </HeadingPairs>
  <TitlesOfParts>
    <vt:vector size="29" baseType="lpstr">
      <vt:lpstr>agripac</vt:lpstr>
      <vt:lpstr>yupi </vt:lpstr>
      <vt:lpstr>inpaecsa</vt:lpstr>
      <vt:lpstr>familia</vt:lpstr>
      <vt:lpstr>UNIVIAST</vt:lpstr>
      <vt:lpstr>nestle</vt:lpstr>
      <vt:lpstr>detergente </vt:lpstr>
      <vt:lpstr>holtrans</vt:lpstr>
      <vt:lpstr>PARAISO</vt:lpstr>
      <vt:lpstr>YOBEL</vt:lpstr>
      <vt:lpstr>aldia</vt:lpstr>
      <vt:lpstr>plasticos Ester</vt:lpstr>
      <vt:lpstr>sear</vt:lpstr>
      <vt:lpstr>OTROS CLIENTES 2.</vt:lpstr>
      <vt:lpstr>Hoja2</vt:lpstr>
      <vt:lpstr>empetrans</vt:lpstr>
      <vt:lpstr>OTROS INGRESOS 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2023-10-10T16:49:32Z</cp:lastPrinted>
  <dcterms:created xsi:type="dcterms:W3CDTF">2022-12-25T20:49:22Z</dcterms:created>
  <dcterms:modified xsi:type="dcterms:W3CDTF">2023-10-13T19:56:48Z</dcterms:modified>
</cp:coreProperties>
</file>